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externalReferences>
    <externalReference r:id="rId14"/>
    <externalReference r:id="rId15"/>
    <externalReference r:id="rId16"/>
  </externalReferences>
  <definedNames>
    <definedName name="_xlnm.Print_Area" localSheetId="4">'一般公共预算支出表'!$A$1:$E$39</definedName>
  </definedNames>
  <calcPr fullCalcOnLoad="1"/>
</workbook>
</file>

<file path=xl/sharedStrings.xml><?xml version="1.0" encoding="utf-8"?>
<sst xmlns="http://schemas.openxmlformats.org/spreadsheetml/2006/main" count="448" uniqueCount="206">
  <si>
    <t>收支预算总表</t>
  </si>
  <si>
    <t>填报单位:[107001]南昌高新技术产业开发区管理委员会城市管理局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</si>
  <si>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</si>
  <si>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</si>
  <si>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</si>
  <si>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</si>
  <si>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</si>
  <si>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</si>
  <si>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</si>
  <si>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</si>
  <si>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</si>
  <si>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</si>
  <si>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</si>
  <si>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</si>
  <si>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</si>
  <si>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</si>
  <si>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</si>
  <si>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</si>
  <si>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</si>
  <si>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</si>
  <si>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</si>
  <si>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</si>
  <si>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</si>
  <si>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</si>
  <si>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</si>
  <si>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</si>
  <si>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[107001]南昌高新技术产业开发区管理委员会城市管理局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</si>
  <si>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</si>
  <si>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</si>
  <si>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</si>
  <si>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</si>
  <si>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</si>
  <si>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</si>
  <si>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</si>
  <si>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</si>
  <si>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</si>
  <si>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</si>
  <si>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</si>
  <si>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</si>
  <si>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</si>
  <si>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</si>
  <si>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</si>
  <si>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</si>
  <si>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</si>
  <si>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</si>
  <si>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</si>
  <si>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</si>
  <si>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</si>
  <si>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</si>
  <si>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</si>
  <si>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211</t>
  </si>
  <si>
    <t>节能环保支出</t>
  </si>
  <si>
    <t>　01</t>
  </si>
  <si>
    <t>　环境保护管理事务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</si>
  <si>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</si>
  <si>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</si>
  <si>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</si>
  <si>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</si>
  <si>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</si>
  <si>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</si>
  <si>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</si>
  <si>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</si>
  <si>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2110301</t>
  </si>
  <si>
    <t>　　大气</t>
  </si>
  <si>
    <t>　　2110302</t>
  </si>
  <si>
    <t>　　水体</t>
  </si>
  <si>
    <t>212</t>
  </si>
  <si>
    <t>城乡社区支出</t>
  </si>
  <si>
    <t>　城乡社区管理事务</t>
  </si>
  <si>
    <t>　　2120101</t>
  </si>
  <si>
    <t>　　行政运行</t>
  </si>
  <si>
    <t>　　2120104</t>
  </si>
  <si>
    <t>　　城管执法</t>
  </si>
  <si>
    <t>　　2120199</t>
  </si>
  <si>
    <t>　　其他城乡社区管理事务支出</t>
  </si>
  <si>
    <t>　城乡社区公共设施</t>
  </si>
  <si>
    <t>　　2120303</t>
  </si>
  <si>
    <t>　　小城镇基础设施建设</t>
  </si>
  <si>
    <t>　05</t>
  </si>
  <si>
    <t>　城乡社区环境卫生</t>
  </si>
  <si>
    <t>　　2120501</t>
  </si>
  <si>
    <t>　　城乡社区环境卫生</t>
  </si>
  <si>
    <t>　99</t>
  </si>
  <si>
    <t>　其他城乡社区支出</t>
  </si>
  <si>
    <t>　　2129999</t>
  </si>
  <si>
    <t>　　其他城乡社区支出</t>
  </si>
  <si>
    <t>214</t>
  </si>
  <si>
    <t>交通运输支出</t>
  </si>
  <si>
    <t>　公路水路运输</t>
  </si>
  <si>
    <t>　　2140102</t>
  </si>
  <si>
    <t>　　一般行政管理事务</t>
  </si>
  <si>
    <t>　　2140106</t>
  </si>
  <si>
    <t>　　公路养护</t>
  </si>
  <si>
    <t>　　2140199</t>
  </si>
  <si>
    <t>　　其他公路水路运输支出</t>
  </si>
  <si>
    <t>　06</t>
  </si>
  <si>
    <t>　车辆购置税支出</t>
  </si>
  <si>
    <t>　　2140601</t>
  </si>
  <si>
    <t>　　车辆购置税用于公路等基础设施建设支出</t>
  </si>
  <si>
    <t>221</t>
  </si>
  <si>
    <t>住房保障支出</t>
  </si>
  <si>
    <t>　保障性安居工程支出</t>
  </si>
  <si>
    <t>　　2210108</t>
  </si>
  <si>
    <t>　　老旧小区改造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</si>
  <si>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</si>
  <si>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</si>
  <si>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</si>
  <si>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</si>
  <si>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</si>
  <si>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</si>
  <si>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</si>
  <si>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</si>
  <si>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</si>
  <si>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填报单位[107001]南昌高新技术产业开发区管理委员会城市管理局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</si>
  <si>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</si>
  <si>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</si>
  <si>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</si>
  <si>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</si>
  <si>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</si>
  <si>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</si>
  <si>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</si>
  <si>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</si>
  <si>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</si>
  <si>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</si>
  <si>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</si>
  <si>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</si>
  <si>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</si>
  <si>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</si>
  <si>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</si>
  <si>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</si>
  <si>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</si>
  <si>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</si>
  <si>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</si>
  <si>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</si>
  <si>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</si>
  <si>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</si>
  <si>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</si>
  <si>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</si>
  <si>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</si>
  <si>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</si>
  <si>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</si>
  <si>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</si>
  <si>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</si>
  <si>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</si>
  <si>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</si>
  <si>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</si>
  <si>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</si>
  <si>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</si>
  <si>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</si>
  <si>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</si>
  <si>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</si>
  <si>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</si>
  <si>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</si>
  <si>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</si>
  <si>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</si>
  <si>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</si>
  <si>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</si>
  <si>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</si>
  <si>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</si>
  <si>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</si>
  <si>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</si>
  <si>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</si>
  <si>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</si>
  <si>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</si>
  <si>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</si>
  <si>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</si>
  <si>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</si>
  <si>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</si>
  <si>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</si>
  <si>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</si>
  <si>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</si>
  <si>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</si>
  <si>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</si>
  <si>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</si>
  <si>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</si>
  <si>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</si>
  <si>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</si>
  <si>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</si>
  <si>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</si>
  <si>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</si>
  <si>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</si>
  <si>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</si>
  <si>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</si>
  <si>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</si>
  <si>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</si>
  <si>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</si>
  <si>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</si>
  <si>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</si>
  <si>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</si>
  <si>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</si>
  <si>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</si>
  <si>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</si>
  <si>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</si>
  <si>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</si>
  <si>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107001</t>
  </si>
  <si>
    <t>南昌高新技术产业开发区管理委员会城市管理局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</si>
  <si>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</si>
  <si>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</si>
  <si>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</si>
  <si>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</si>
  <si>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</si>
  <si>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</si>
  <si>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</si>
  <si>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公共安全支出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</si>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</sst>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 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82" fontId="4" fillId="0" borderId="9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022&#24180;&#24066;&#21439;&#37096;&#38376;&#39044;&#31639;&#20844;&#24320;&#34920;(107001%20%20&#22478;&#31649;&#23616;&#21450;&#20132;&#35686;&#22823;&#3843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2022&#24180;&#24066;&#21439;&#37096;&#38376;&#39044;&#31639;&#20844;&#24320;&#34920;(107002%20%20&#25191;&#27861;&#22823;&#3843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2022&#24180;&#24066;&#21439;&#37096;&#38376;&#39044;&#31639;&#20844;&#24320;&#34920;(107003%20%20&#21452;&#20462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>
        <row r="6">
          <cell r="D6">
            <v>10</v>
          </cell>
        </row>
        <row r="7">
          <cell r="B7">
            <v>15057.37</v>
          </cell>
        </row>
        <row r="8">
          <cell r="D8">
            <v>3278.1934</v>
          </cell>
        </row>
        <row r="9">
          <cell r="D9">
            <v>11238.58</v>
          </cell>
        </row>
        <row r="10">
          <cell r="D10">
            <v>401.6</v>
          </cell>
        </row>
        <row r="11">
          <cell r="D11">
            <v>129</v>
          </cell>
        </row>
        <row r="12">
          <cell r="D12">
            <v>50</v>
          </cell>
        </row>
        <row r="15">
          <cell r="B15">
            <v>50</v>
          </cell>
        </row>
      </sheetData>
      <sheetData sheetId="1">
        <row r="10">
          <cell r="C10">
            <v>10</v>
          </cell>
        </row>
        <row r="17">
          <cell r="C17">
            <v>142</v>
          </cell>
        </row>
        <row r="19">
          <cell r="C19">
            <v>3003.08</v>
          </cell>
        </row>
        <row r="21">
          <cell r="C21">
            <v>133.1134</v>
          </cell>
        </row>
        <row r="24">
          <cell r="C24">
            <v>23.4</v>
          </cell>
        </row>
        <row r="25">
          <cell r="C25">
            <v>1507.66</v>
          </cell>
        </row>
        <row r="27">
          <cell r="C27">
            <v>4363.3</v>
          </cell>
        </row>
        <row r="29">
          <cell r="C29">
            <v>5344.217703</v>
          </cell>
        </row>
        <row r="32">
          <cell r="C32">
            <v>13</v>
          </cell>
        </row>
        <row r="33">
          <cell r="C33">
            <v>236</v>
          </cell>
        </row>
        <row r="34">
          <cell r="C34">
            <v>146.6</v>
          </cell>
        </row>
        <row r="36">
          <cell r="C36">
            <v>6</v>
          </cell>
        </row>
        <row r="39">
          <cell r="C39">
            <v>129</v>
          </cell>
        </row>
      </sheetData>
      <sheetData sheetId="5">
        <row r="9">
          <cell r="C9">
            <v>15.4</v>
          </cell>
        </row>
        <row r="10">
          <cell r="C10">
            <v>3</v>
          </cell>
        </row>
        <row r="11">
          <cell r="C1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>
        <row r="6">
          <cell r="D6">
            <v>4546.86</v>
          </cell>
        </row>
        <row r="7">
          <cell r="B7">
            <v>4653.86</v>
          </cell>
          <cell r="D7">
            <v>107</v>
          </cell>
        </row>
        <row r="8">
          <cell r="D8">
            <v>200</v>
          </cell>
        </row>
        <row r="15">
          <cell r="B15">
            <v>200</v>
          </cell>
        </row>
      </sheetData>
      <sheetData sheetId="1">
        <row r="10">
          <cell r="C10">
            <v>1015.23</v>
          </cell>
        </row>
        <row r="11">
          <cell r="C11">
            <v>3531.63</v>
          </cell>
        </row>
        <row r="14">
          <cell r="C14">
            <v>107</v>
          </cell>
        </row>
      </sheetData>
      <sheetData sheetId="5">
        <row r="11">
          <cell r="C11">
            <v>583.8</v>
          </cell>
        </row>
        <row r="12">
          <cell r="C12">
            <v>33.5</v>
          </cell>
        </row>
        <row r="13">
          <cell r="C13">
            <v>15.2</v>
          </cell>
        </row>
        <row r="16">
          <cell r="C16">
            <v>107</v>
          </cell>
        </row>
        <row r="17">
          <cell r="C17">
            <v>6</v>
          </cell>
        </row>
        <row r="19">
          <cell r="C19">
            <v>41</v>
          </cell>
        </row>
        <row r="25">
          <cell r="C25">
            <v>2</v>
          </cell>
        </row>
        <row r="27">
          <cell r="C27">
            <v>10</v>
          </cell>
        </row>
        <row r="28">
          <cell r="C28">
            <v>20</v>
          </cell>
        </row>
        <row r="29">
          <cell r="C29">
            <v>3.75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>
        <row r="6">
          <cell r="D6">
            <v>308.86</v>
          </cell>
        </row>
        <row r="7">
          <cell r="B7">
            <v>20892.24</v>
          </cell>
          <cell r="D7">
            <v>20505.38</v>
          </cell>
        </row>
        <row r="8">
          <cell r="D8">
            <v>78</v>
          </cell>
        </row>
      </sheetData>
      <sheetData sheetId="1">
        <row r="10">
          <cell r="C10">
            <v>258.86</v>
          </cell>
        </row>
        <row r="15">
          <cell r="C15">
            <v>153.41</v>
          </cell>
        </row>
        <row r="16">
          <cell r="C16">
            <v>191.6</v>
          </cell>
        </row>
        <row r="20">
          <cell r="C20">
            <v>20040.37</v>
          </cell>
        </row>
        <row r="23">
          <cell r="C23">
            <v>78</v>
          </cell>
        </row>
      </sheetData>
      <sheetData sheetId="5">
        <row r="10">
          <cell r="C10">
            <v>85.5</v>
          </cell>
        </row>
        <row r="11">
          <cell r="C11">
            <v>24</v>
          </cell>
        </row>
        <row r="12">
          <cell r="C12">
            <v>12</v>
          </cell>
        </row>
        <row r="13">
          <cell r="C13">
            <v>78</v>
          </cell>
        </row>
        <row r="14">
          <cell r="C14">
            <v>0.52</v>
          </cell>
        </row>
        <row r="16">
          <cell r="C16">
            <v>4.5</v>
          </cell>
        </row>
        <row r="17">
          <cell r="C17">
            <v>3.05</v>
          </cell>
        </row>
        <row r="18">
          <cell r="C18">
            <v>6.84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workbookViewId="0" topLeftCell="A2">
      <selection activeCell="D22" sqref="D2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1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1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" customFormat="1" ht="15.75" customHeight="1">
      <c r="A6" s="85" t="s">
        <v>8</v>
      </c>
      <c r="B6" s="6">
        <f>B7</f>
        <v>40603.47</v>
      </c>
      <c r="C6" s="86" t="str">
        <f>IF(ISBLANK('支出总表（引用）'!A8)," ",'支出总表（引用）'!A8)</f>
        <v>一般公共服务支出</v>
      </c>
      <c r="D6" s="8">
        <f>'[1]收支预算总表'!$D$6</f>
        <v>10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" customFormat="1" ht="15.75" customHeight="1">
      <c r="A7" s="87" t="s">
        <v>9</v>
      </c>
      <c r="B7" s="6">
        <f>'[1]收支预算总表'!$B$7+'[2]收支预算总表'!$B$7+'[3]收支预算总表'!$B$7</f>
        <v>40603.47</v>
      </c>
      <c r="C7" s="86" t="str">
        <f>IF(ISBLANK('支出总表（引用）'!A9)," ",'支出总表（引用）'!A9)</f>
        <v>公共安全支出</v>
      </c>
      <c r="D7" s="8"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" customFormat="1" ht="15.75" customHeight="1">
      <c r="A8" s="87" t="s">
        <v>10</v>
      </c>
      <c r="B8" s="12"/>
      <c r="C8" s="86" t="str">
        <f>IF(ISBLANK('支出总表（引用）'!A10)," ",'支出总表（引用）'!A10)</f>
        <v>节能环保支出</v>
      </c>
      <c r="D8" s="8">
        <f>'[1]收支预算总表'!$D$8+'[3]收支预算总表'!$D$6</f>
        <v>3587.0534000000002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" customFormat="1" ht="15.75" customHeight="1">
      <c r="A9" s="87" t="s">
        <v>11</v>
      </c>
      <c r="B9" s="12"/>
      <c r="C9" s="86" t="str">
        <f>IF(ISBLANK('支出总表（引用）'!A11)," ",'支出总表（引用）'!A11)</f>
        <v>城乡社区支出</v>
      </c>
      <c r="D9" s="8">
        <f>'[1]收支预算总表'!$D$9+'[2]收支预算总表'!$D$6+'[3]收支预算总表'!$D$7</f>
        <v>36290.82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" customFormat="1" ht="15.75" customHeight="1">
      <c r="A10" s="85" t="s">
        <v>12</v>
      </c>
      <c r="B10" s="6"/>
      <c r="C10" s="86" t="str">
        <f>IF(ISBLANK('支出总表（引用）'!A12)," ",'支出总表（引用）'!A12)</f>
        <v>交通运输支出</v>
      </c>
      <c r="D10" s="8">
        <f>'[1]收支预算总表'!$D$10</f>
        <v>401.6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" customFormat="1" ht="15.75" customHeight="1">
      <c r="A11" s="87" t="s">
        <v>13</v>
      </c>
      <c r="B11" s="6"/>
      <c r="C11" s="86" t="str">
        <f>IF(ISBLANK('支出总表（引用）'!A13)," ",'支出总表（引用）'!A13)</f>
        <v>住房保障支出</v>
      </c>
      <c r="D11" s="8">
        <f>'[1]收支预算总表'!$D$11+'[2]收支预算总表'!$D$7+'[3]收支预算总表'!$D$8</f>
        <v>314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" customFormat="1" ht="15.75" customHeight="1">
      <c r="A12" s="87" t="s">
        <v>14</v>
      </c>
      <c r="B12" s="6"/>
      <c r="C12" s="86" t="str">
        <f>IF(ISBLANK('支出总表（引用）'!A14)," ",'支出总表（引用）'!A14)</f>
        <v>其他支出</v>
      </c>
      <c r="D12" s="8">
        <f>'[1]收支预算总表'!$D$12+'[2]收支预算总表'!$D$8</f>
        <v>250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" customFormat="1" ht="15.75" customHeight="1">
      <c r="A13" s="87" t="s">
        <v>15</v>
      </c>
      <c r="B13" s="6"/>
      <c r="C13" s="86" t="str">
        <f>IF(ISBLANK('支出总表（引用）'!A15)," ",'支出总表（引用）'!A15)</f>
        <v> </v>
      </c>
      <c r="D13" s="8" t="str">
        <f>IF(ISBLANK('支出总表（引用）'!B15)," ",'支出总表（引用）'!B15)</f>
        <v> 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" customFormat="1" ht="15.75" customHeight="1">
      <c r="A14" s="87" t="s">
        <v>16</v>
      </c>
      <c r="B14" s="12"/>
      <c r="C14" s="86" t="str">
        <f>IF(ISBLANK('支出总表（引用）'!A16)," ",'支出总表（引用）'!A16)</f>
        <v> </v>
      </c>
      <c r="D14" s="8" t="str">
        <f>IF(ISBLANK('支出总表（引用）'!B16)," ",'支出总表（引用）'!B16)</f>
        <v> 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" customFormat="1" ht="15.75" customHeight="1">
      <c r="A15" s="87" t="s">
        <v>17</v>
      </c>
      <c r="B15" s="12">
        <f>'[1]收支预算总表'!$B$15+'[2]收支预算总表'!$B$15+'[3]收支预算总表'!$B$15</f>
        <v>250</v>
      </c>
      <c r="C15" s="86" t="str">
        <f>IF(ISBLANK('支出总表（引用）'!A17)," ",'支出总表（引用）'!A17)</f>
        <v> </v>
      </c>
      <c r="D15" s="8" t="str">
        <f>IF(ISBLANK('支出总表（引用）'!B17)," ",'支出总表（引用）'!B17)</f>
        <v> 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" customFormat="1" ht="15.75" customHeight="1">
      <c r="A16" s="85"/>
      <c r="B16" s="88"/>
      <c r="C16" s="86" t="str">
        <f>IF(ISBLANK('支出总表（引用）'!A18)," ",'支出总表（引用）'!A18)</f>
        <v> </v>
      </c>
      <c r="D16" s="8" t="str">
        <f>IF(ISBLANK('支出总表（引用）'!B18)," ",'支出总表（引用）'!B18)</f>
        <v> 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" customFormat="1" ht="15.75" customHeight="1">
      <c r="A17" s="85"/>
      <c r="B17" s="88"/>
      <c r="C17" s="86" t="str">
        <f>IF(ISBLANK('支出总表（引用）'!A19)," ",'支出总表（引用）'!A19)</f>
        <v> </v>
      </c>
      <c r="D17" s="8" t="str">
        <f>IF(ISBLANK('支出总表（引用）'!B19)," ",'支出总表（引用）'!B19)</f>
        <v> 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" customFormat="1" ht="15.75" customHeight="1">
      <c r="A18" s="85"/>
      <c r="B18" s="88"/>
      <c r="C18" s="86" t="str">
        <f>IF(ISBLANK('支出总表（引用）'!A47)," ",'支出总表（引用）'!A47)</f>
        <v> </v>
      </c>
      <c r="D18" s="8" t="str">
        <f>IF(ISBLANK('支出总表（引用）'!B47)," ",'支出总表（引用）'!B47)</f>
        <v> 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" customFormat="1" ht="15.75" customHeight="1">
      <c r="A19" s="85"/>
      <c r="B19" s="88"/>
      <c r="C19" s="86" t="str">
        <f>IF(ISBLANK('支出总表（引用）'!A48)," ",'支出总表（引用）'!A48)</f>
        <v> </v>
      </c>
      <c r="D19" s="8" t="str">
        <f>IF(ISBLANK('支出总表（引用）'!B48)," ",'支出总表（引用）'!B48)</f>
        <v> 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" customFormat="1" ht="15.75" customHeight="1">
      <c r="A20" s="85"/>
      <c r="B20" s="88"/>
      <c r="C20" s="86" t="str">
        <f>IF(ISBLANK('支出总表（引用）'!A49)," ",'支出总表（引用）'!A49)</f>
        <v> </v>
      </c>
      <c r="D20" s="8" t="str">
        <f>IF(ISBLANK('支出总表（引用）'!B49)," ",'支出总表（引用）'!B49)</f>
        <v> 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" customFormat="1" ht="15.75" customHeight="1">
      <c r="A21" s="87"/>
      <c r="B21" s="88"/>
      <c r="C21" s="86"/>
      <c r="D21" s="8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1" customFormat="1" ht="15.75" customHeight="1">
      <c r="A22" s="84" t="s">
        <v>18</v>
      </c>
      <c r="B22" s="12">
        <f>B6+B15</f>
        <v>40853.47</v>
      </c>
      <c r="C22" s="84" t="s">
        <v>19</v>
      </c>
      <c r="D22" s="12">
        <f>SUM(D6:D21)</f>
        <v>40853.473399999995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1" customFormat="1" ht="15.75" customHeight="1">
      <c r="A23" s="87" t="s">
        <v>20</v>
      </c>
      <c r="B23" s="12"/>
      <c r="C23" s="87" t="s">
        <v>21</v>
      </c>
      <c r="D23" s="12" t="str">
        <f>IF(ISBLANK('支出总表（引用）'!C7)," ",'支出总表（引用）'!C7)</f>
        <v> 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1" customFormat="1" ht="15.75" customHeight="1">
      <c r="A24" s="87" t="s">
        <v>22</v>
      </c>
      <c r="B24" s="12"/>
      <c r="C24" s="3"/>
      <c r="D24" s="3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1" customFormat="1" ht="15.75" customHeight="1">
      <c r="A25" s="85"/>
      <c r="B25" s="12"/>
      <c r="C25" s="85"/>
      <c r="D25" s="1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1" customFormat="1" ht="15.75" customHeight="1">
      <c r="A26" s="84" t="s">
        <v>23</v>
      </c>
      <c r="B26" s="12">
        <f>B22</f>
        <v>40853.47</v>
      </c>
      <c r="C26" s="84" t="s">
        <v>24</v>
      </c>
      <c r="D26" s="12">
        <f>D22</f>
        <v>40853.473399999995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1" customFormat="1" ht="19.5" customHeight="1">
      <c r="A27" s="89"/>
      <c r="B27" s="89"/>
      <c r="C27" s="89"/>
      <c r="D27" s="8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35.140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201</v>
      </c>
      <c r="B2" s="9"/>
      <c r="C2" s="9"/>
    </row>
    <row r="3" s="1" customFormat="1" ht="17.25" customHeight="1"/>
    <row r="4" spans="1:3" s="1" customFormat="1" ht="15.75" customHeight="1">
      <c r="A4" s="10" t="s">
        <v>202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11" t="s">
        <v>29</v>
      </c>
      <c r="B7" s="12">
        <f>B8+B9+B10+B11+B12+B13+B14</f>
        <v>40853.473399999995</v>
      </c>
      <c r="C7" s="6"/>
      <c r="D7" s="13"/>
      <c r="F7" s="13"/>
    </row>
    <row r="8" spans="1:3" s="1" customFormat="1" ht="27" customHeight="1">
      <c r="A8" s="11" t="s">
        <v>45</v>
      </c>
      <c r="B8" s="8">
        <f>'[1]收支预算总表'!$D$6</f>
        <v>10</v>
      </c>
      <c r="C8" s="6"/>
    </row>
    <row r="9" spans="1:3" s="1" customFormat="1" ht="27" customHeight="1">
      <c r="A9" s="11" t="s">
        <v>203</v>
      </c>
      <c r="B9" s="8">
        <v>0</v>
      </c>
      <c r="C9" s="6"/>
    </row>
    <row r="10" spans="1:3" s="1" customFormat="1" ht="27" customHeight="1">
      <c r="A10" s="11" t="s">
        <v>51</v>
      </c>
      <c r="B10" s="8">
        <f>'[1]收支预算总表'!$D$8+'[3]收支预算总表'!$D$6</f>
        <v>3587.0534000000002</v>
      </c>
      <c r="C10" s="6"/>
    </row>
    <row r="11" spans="1:3" s="1" customFormat="1" ht="27" customHeight="1">
      <c r="A11" s="11" t="s">
        <v>67</v>
      </c>
      <c r="B11" s="8">
        <f>'[1]收支预算总表'!$D$9+'[2]收支预算总表'!$D$6+'[3]收支预算总表'!$D$7</f>
        <v>36290.82</v>
      </c>
      <c r="C11" s="6"/>
    </row>
    <row r="12" spans="1:3" s="1" customFormat="1" ht="27" customHeight="1">
      <c r="A12" s="11" t="s">
        <v>87</v>
      </c>
      <c r="B12" s="8">
        <f>'[1]收支预算总表'!$D$10</f>
        <v>401.6</v>
      </c>
      <c r="C12" s="6"/>
    </row>
    <row r="13" spans="1:3" s="1" customFormat="1" ht="27" customHeight="1">
      <c r="A13" s="11" t="s">
        <v>100</v>
      </c>
      <c r="B13" s="8">
        <f>'[1]收支预算总表'!$D$11+'[2]收支预算总表'!$D$7+'[3]收支预算总表'!$D$8</f>
        <v>314</v>
      </c>
      <c r="C13" s="6"/>
    </row>
    <row r="14" spans="1:3" s="1" customFormat="1" ht="27" customHeight="1">
      <c r="A14" s="11" t="s">
        <v>108</v>
      </c>
      <c r="B14" s="8">
        <f>'[1]收支预算总表'!$D$12+'[2]收支预算总表'!$D$8</f>
        <v>250</v>
      </c>
      <c r="C14" s="6"/>
    </row>
    <row r="15" spans="1:3" s="1" customFormat="1" ht="27.75" customHeight="1">
      <c r="A15" s="14"/>
      <c r="B15" s="14"/>
      <c r="C15" s="14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202</v>
      </c>
      <c r="B3" s="4" t="s">
        <v>31</v>
      </c>
      <c r="C3" s="4" t="s">
        <v>121</v>
      </c>
      <c r="D3" s="4" t="s">
        <v>122</v>
      </c>
      <c r="E3" s="4" t="s">
        <v>205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f>B7+B8+B9+B10+B11+B12</f>
        <v>40603.473399999995</v>
      </c>
      <c r="C6" s="6">
        <f>C7+C8+C9+C10+C11+C12</f>
        <v>40603.473399999995</v>
      </c>
      <c r="D6" s="7"/>
      <c r="E6" s="4"/>
    </row>
    <row r="7" spans="1:5" s="1" customFormat="1" ht="27" customHeight="1">
      <c r="A7" s="5" t="s">
        <v>45</v>
      </c>
      <c r="B7" s="8">
        <f>'[1]收支预算总表'!$D$6</f>
        <v>10</v>
      </c>
      <c r="C7" s="8">
        <f>'[1]收支预算总表'!$D$6</f>
        <v>10</v>
      </c>
      <c r="D7" s="7"/>
      <c r="E7" s="4"/>
    </row>
    <row r="8" spans="1:5" s="1" customFormat="1" ht="27" customHeight="1">
      <c r="A8" s="5" t="s">
        <v>203</v>
      </c>
      <c r="B8" s="8">
        <v>0</v>
      </c>
      <c r="C8" s="8">
        <v>0</v>
      </c>
      <c r="D8" s="7"/>
      <c r="E8" s="4"/>
    </row>
    <row r="9" spans="1:5" s="1" customFormat="1" ht="27" customHeight="1">
      <c r="A9" s="5" t="s">
        <v>51</v>
      </c>
      <c r="B9" s="8">
        <f>'[1]收支预算总表'!$D$8+'[3]收支预算总表'!$D$6</f>
        <v>3587.0534000000002</v>
      </c>
      <c r="C9" s="8">
        <f>'[1]收支预算总表'!$D$8+'[3]收支预算总表'!$D$6</f>
        <v>3587.0534000000002</v>
      </c>
      <c r="D9" s="7"/>
      <c r="E9" s="4"/>
    </row>
    <row r="10" spans="1:5" s="1" customFormat="1" ht="27" customHeight="1">
      <c r="A10" s="5" t="s">
        <v>67</v>
      </c>
      <c r="B10" s="8">
        <f>'[1]收支预算总表'!$D$9+'[2]收支预算总表'!$D$6+'[3]收支预算总表'!$D$7</f>
        <v>36290.82</v>
      </c>
      <c r="C10" s="8">
        <f>'[1]收支预算总表'!$D$9+'[2]收支预算总表'!$D$6+'[3]收支预算总表'!$D$7</f>
        <v>36290.82</v>
      </c>
      <c r="D10" s="7"/>
      <c r="E10" s="4"/>
    </row>
    <row r="11" spans="1:5" s="1" customFormat="1" ht="27" customHeight="1">
      <c r="A11" s="5" t="s">
        <v>87</v>
      </c>
      <c r="B11" s="8">
        <f>'[1]收支预算总表'!$D$10</f>
        <v>401.6</v>
      </c>
      <c r="C11" s="8">
        <f>'[1]收支预算总表'!$D$10</f>
        <v>401.6</v>
      </c>
      <c r="D11" s="7"/>
      <c r="E11" s="4"/>
    </row>
    <row r="12" spans="1:5" s="1" customFormat="1" ht="27" customHeight="1">
      <c r="A12" s="5" t="s">
        <v>100</v>
      </c>
      <c r="B12" s="8">
        <f>'[1]收支预算总表'!$D$11+'[2]收支预算总表'!$D$7+'[3]收支预算总表'!$D$8</f>
        <v>314</v>
      </c>
      <c r="C12" s="8">
        <f>'[1]收支预算总表'!$D$11+'[2]收支预算总表'!$D$7+'[3]收支预算总表'!$D$8</f>
        <v>314</v>
      </c>
      <c r="D12" s="7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showGridLines="0" workbookViewId="0" topLeftCell="A2">
      <selection activeCell="C42" activeCellId="1" sqref="E7 C42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  <col min="17" max="16384" width="9.140625" style="66" customWidth="1"/>
  </cols>
  <sheetData>
    <row r="1" s="37" customFormat="1" ht="21" customHeight="1"/>
    <row r="2" spans="1:15" s="37" customFormat="1" ht="29.2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37" customFormat="1" ht="27.75" customHeight="1">
      <c r="A3" s="72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2" t="s">
        <v>2</v>
      </c>
    </row>
    <row r="4" spans="1:15" s="37" customFormat="1" ht="17.25" customHeight="1">
      <c r="A4" s="43" t="s">
        <v>27</v>
      </c>
      <c r="B4" s="43" t="s">
        <v>28</v>
      </c>
      <c r="C4" s="74" t="s">
        <v>29</v>
      </c>
      <c r="D4" s="75" t="s">
        <v>30</v>
      </c>
      <c r="E4" s="43" t="s">
        <v>31</v>
      </c>
      <c r="F4" s="43"/>
      <c r="G4" s="43"/>
      <c r="H4" s="43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75" t="s">
        <v>38</v>
      </c>
    </row>
    <row r="5" spans="1:15" s="37" customFormat="1" ht="58.5" customHeight="1">
      <c r="A5" s="43"/>
      <c r="B5" s="43"/>
      <c r="C5" s="76"/>
      <c r="D5" s="75"/>
      <c r="E5" s="75" t="s">
        <v>39</v>
      </c>
      <c r="F5" s="75" t="s">
        <v>40</v>
      </c>
      <c r="G5" s="75" t="s">
        <v>41</v>
      </c>
      <c r="H5" s="75" t="s">
        <v>42</v>
      </c>
      <c r="I5" s="68"/>
      <c r="J5" s="68"/>
      <c r="K5" s="68"/>
      <c r="L5" s="68"/>
      <c r="M5" s="68"/>
      <c r="N5" s="68"/>
      <c r="O5" s="75"/>
    </row>
    <row r="6" spans="1:15" s="37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37" customFormat="1" ht="27" customHeight="1">
      <c r="A7" s="77"/>
      <c r="B7" s="78" t="s">
        <v>29</v>
      </c>
      <c r="C7" s="47">
        <f>E8+C11+C19+C30+C37+C42</f>
        <v>40853.471102999996</v>
      </c>
      <c r="D7" s="47"/>
      <c r="E7" s="47">
        <f>E8+E11+E19+E30+E37</f>
        <v>40603.471102999996</v>
      </c>
      <c r="F7" s="47">
        <f>E7</f>
        <v>40603.471102999996</v>
      </c>
      <c r="G7" s="46"/>
      <c r="H7" s="46"/>
      <c r="I7" s="47"/>
      <c r="J7" s="47"/>
      <c r="K7" s="47"/>
      <c r="L7" s="47"/>
      <c r="M7" s="47"/>
      <c r="N7" s="47">
        <v>250</v>
      </c>
      <c r="O7" s="47"/>
    </row>
    <row r="8" spans="1:15" s="37" customFormat="1" ht="27" customHeight="1">
      <c r="A8" s="77" t="s">
        <v>44</v>
      </c>
      <c r="B8" s="78" t="s">
        <v>45</v>
      </c>
      <c r="C8" s="47">
        <v>10</v>
      </c>
      <c r="D8" s="47"/>
      <c r="E8" s="47">
        <v>10</v>
      </c>
      <c r="F8" s="47">
        <v>10</v>
      </c>
      <c r="G8" s="46"/>
      <c r="H8" s="46"/>
      <c r="I8" s="47"/>
      <c r="J8" s="47"/>
      <c r="K8" s="47"/>
      <c r="L8" s="47"/>
      <c r="M8" s="47"/>
      <c r="N8" s="47"/>
      <c r="O8" s="47"/>
    </row>
    <row r="9" spans="1:15" s="37" customFormat="1" ht="27" customHeight="1">
      <c r="A9" s="77" t="s">
        <v>46</v>
      </c>
      <c r="B9" s="78" t="s">
        <v>47</v>
      </c>
      <c r="C9" s="47">
        <v>10</v>
      </c>
      <c r="D9" s="47"/>
      <c r="E9" s="47">
        <v>10</v>
      </c>
      <c r="F9" s="47">
        <v>10</v>
      </c>
      <c r="G9" s="46"/>
      <c r="H9" s="46"/>
      <c r="I9" s="47"/>
      <c r="J9" s="47"/>
      <c r="K9" s="47"/>
      <c r="L9" s="47"/>
      <c r="M9" s="47"/>
      <c r="N9" s="47"/>
      <c r="O9" s="47"/>
    </row>
    <row r="10" spans="1:15" s="37" customFormat="1" ht="27" customHeight="1">
      <c r="A10" s="77" t="s">
        <v>48</v>
      </c>
      <c r="B10" s="78" t="s">
        <v>49</v>
      </c>
      <c r="C10" s="47">
        <f>'[1]单位收入总表'!$C$10</f>
        <v>10</v>
      </c>
      <c r="D10" s="47"/>
      <c r="E10" s="47">
        <f>'[1]单位收入总表'!$C$10</f>
        <v>10</v>
      </c>
      <c r="F10" s="47">
        <f>'[1]单位收入总表'!$C$10</f>
        <v>10</v>
      </c>
      <c r="G10" s="46"/>
      <c r="H10" s="46"/>
      <c r="I10" s="47"/>
      <c r="J10" s="47"/>
      <c r="K10" s="47"/>
      <c r="L10" s="47"/>
      <c r="M10" s="47"/>
      <c r="N10" s="47"/>
      <c r="O10" s="47"/>
    </row>
    <row r="11" spans="1:15" s="37" customFormat="1" ht="27" customHeight="1">
      <c r="A11" s="77" t="s">
        <v>50</v>
      </c>
      <c r="B11" s="78" t="s">
        <v>51</v>
      </c>
      <c r="C11" s="47">
        <f aca="true" t="shared" si="1" ref="C11:F11">C12+C14+C16</f>
        <v>3587.0534000000002</v>
      </c>
      <c r="D11" s="47"/>
      <c r="E11" s="47">
        <f t="shared" si="1"/>
        <v>3587.0534000000002</v>
      </c>
      <c r="F11" s="47">
        <f t="shared" si="1"/>
        <v>3587.0534000000002</v>
      </c>
      <c r="G11" s="46"/>
      <c r="H11" s="46"/>
      <c r="I11" s="47"/>
      <c r="J11" s="47"/>
      <c r="K11" s="47"/>
      <c r="L11" s="47"/>
      <c r="M11" s="47"/>
      <c r="N11" s="47"/>
      <c r="O11" s="47"/>
    </row>
    <row r="12" spans="1:15" s="37" customFormat="1" ht="27" customHeight="1">
      <c r="A12" s="77" t="s">
        <v>52</v>
      </c>
      <c r="B12" s="78" t="s">
        <v>53</v>
      </c>
      <c r="C12" s="47">
        <f>'[1]单位收入总表'!$C$17</f>
        <v>142</v>
      </c>
      <c r="D12" s="47"/>
      <c r="E12" s="47">
        <f>'[1]单位收入总表'!$C$17</f>
        <v>142</v>
      </c>
      <c r="F12" s="47">
        <f>'[1]单位收入总表'!$C$17</f>
        <v>142</v>
      </c>
      <c r="G12" s="46"/>
      <c r="H12" s="46"/>
      <c r="I12" s="47"/>
      <c r="J12" s="47"/>
      <c r="K12" s="47"/>
      <c r="L12" s="47"/>
      <c r="M12" s="47"/>
      <c r="N12" s="47"/>
      <c r="O12" s="47"/>
    </row>
    <row r="13" spans="1:15" s="37" customFormat="1" ht="27" customHeight="1">
      <c r="A13" s="77" t="s">
        <v>54</v>
      </c>
      <c r="B13" s="78" t="s">
        <v>55</v>
      </c>
      <c r="C13" s="47">
        <f>'[1]单位收入总表'!$C$17</f>
        <v>142</v>
      </c>
      <c r="D13" s="47"/>
      <c r="E13" s="47">
        <f>'[1]单位收入总表'!$C$17</f>
        <v>142</v>
      </c>
      <c r="F13" s="47">
        <f>'[1]单位收入总表'!$C$17</f>
        <v>142</v>
      </c>
      <c r="G13" s="46"/>
      <c r="H13" s="46"/>
      <c r="I13" s="47"/>
      <c r="J13" s="47"/>
      <c r="K13" s="47"/>
      <c r="L13" s="47"/>
      <c r="M13" s="47"/>
      <c r="N13" s="47"/>
      <c r="O13" s="47"/>
    </row>
    <row r="14" spans="1:15" s="37" customFormat="1" ht="27" customHeight="1">
      <c r="A14" s="77" t="s">
        <v>56</v>
      </c>
      <c r="B14" s="78" t="s">
        <v>57</v>
      </c>
      <c r="C14" s="47">
        <f aca="true" t="shared" si="2" ref="C14:F14">C15</f>
        <v>3261.94</v>
      </c>
      <c r="D14" s="47"/>
      <c r="E14" s="47">
        <f t="shared" si="2"/>
        <v>3261.94</v>
      </c>
      <c r="F14" s="47">
        <f t="shared" si="2"/>
        <v>3261.94</v>
      </c>
      <c r="G14" s="46"/>
      <c r="H14" s="46"/>
      <c r="I14" s="47"/>
      <c r="J14" s="47"/>
      <c r="K14" s="47"/>
      <c r="L14" s="47"/>
      <c r="M14" s="47"/>
      <c r="N14" s="47"/>
      <c r="O14" s="47"/>
    </row>
    <row r="15" spans="1:15" s="37" customFormat="1" ht="27" customHeight="1">
      <c r="A15" s="77" t="s">
        <v>58</v>
      </c>
      <c r="B15" s="78" t="s">
        <v>59</v>
      </c>
      <c r="C15" s="47">
        <f>'[1]单位收入总表'!$C$19+'[3]单位收入总表'!$C$10</f>
        <v>3261.94</v>
      </c>
      <c r="D15" s="47"/>
      <c r="E15" s="47">
        <f>'[1]单位收入总表'!$C$19+'[3]单位收入总表'!$C$10</f>
        <v>3261.94</v>
      </c>
      <c r="F15" s="47">
        <f>'[1]单位收入总表'!$C$19+'[3]单位收入总表'!$C$10</f>
        <v>3261.94</v>
      </c>
      <c r="G15" s="46"/>
      <c r="H15" s="46"/>
      <c r="I15" s="47"/>
      <c r="J15" s="47"/>
      <c r="K15" s="47"/>
      <c r="L15" s="47"/>
      <c r="M15" s="47"/>
      <c r="N15" s="47"/>
      <c r="O15" s="47"/>
    </row>
    <row r="16" spans="1:15" s="37" customFormat="1" ht="27" customHeight="1">
      <c r="A16" s="77" t="s">
        <v>60</v>
      </c>
      <c r="B16" s="78" t="s">
        <v>61</v>
      </c>
      <c r="C16" s="47">
        <f aca="true" t="shared" si="3" ref="C16:F16">C17+C18</f>
        <v>183.1134</v>
      </c>
      <c r="D16" s="47"/>
      <c r="E16" s="47">
        <f t="shared" si="3"/>
        <v>183.1134</v>
      </c>
      <c r="F16" s="47">
        <f t="shared" si="3"/>
        <v>183.1134</v>
      </c>
      <c r="G16" s="46"/>
      <c r="H16" s="46"/>
      <c r="I16" s="47"/>
      <c r="J16" s="47"/>
      <c r="K16" s="47"/>
      <c r="L16" s="47"/>
      <c r="M16" s="47"/>
      <c r="N16" s="47"/>
      <c r="O16" s="47"/>
    </row>
    <row r="17" spans="1:15" s="37" customFormat="1" ht="27" customHeight="1">
      <c r="A17" s="77" t="s">
        <v>62</v>
      </c>
      <c r="B17" s="78" t="s">
        <v>63</v>
      </c>
      <c r="C17" s="47">
        <f>'[1]单位收入总表'!$C$21</f>
        <v>133.1134</v>
      </c>
      <c r="D17" s="47"/>
      <c r="E17" s="47">
        <f>'[1]单位收入总表'!$C$21</f>
        <v>133.1134</v>
      </c>
      <c r="F17" s="47">
        <f>'[1]单位收入总表'!$C$21</f>
        <v>133.1134</v>
      </c>
      <c r="G17" s="46"/>
      <c r="H17" s="46"/>
      <c r="I17" s="47"/>
      <c r="J17" s="47"/>
      <c r="K17" s="47"/>
      <c r="L17" s="47"/>
      <c r="M17" s="47"/>
      <c r="N17" s="47"/>
      <c r="O17" s="47"/>
    </row>
    <row r="18" spans="1:15" s="32" customFormat="1" ht="27" customHeight="1">
      <c r="A18" s="5" t="s">
        <v>64</v>
      </c>
      <c r="B18" s="48" t="s">
        <v>65</v>
      </c>
      <c r="C18" s="12">
        <v>50</v>
      </c>
      <c r="D18" s="12"/>
      <c r="E18" s="12">
        <v>50</v>
      </c>
      <c r="F18" s="12">
        <v>50</v>
      </c>
      <c r="G18" s="8"/>
      <c r="H18" s="8"/>
      <c r="I18" s="12"/>
      <c r="J18" s="12"/>
      <c r="K18" s="12"/>
      <c r="L18" s="12"/>
      <c r="M18" s="12"/>
      <c r="N18" s="12"/>
      <c r="O18" s="12"/>
    </row>
    <row r="19" spans="1:15" s="37" customFormat="1" ht="27" customHeight="1">
      <c r="A19" s="77" t="s">
        <v>66</v>
      </c>
      <c r="B19" s="78" t="s">
        <v>67</v>
      </c>
      <c r="C19" s="47">
        <f aca="true" t="shared" si="4" ref="C19:F19">C20+C24+C26+C28</f>
        <v>36290.817703</v>
      </c>
      <c r="D19" s="47"/>
      <c r="E19" s="47">
        <f t="shared" si="4"/>
        <v>36290.817703</v>
      </c>
      <c r="F19" s="47">
        <f t="shared" si="4"/>
        <v>36290.817703</v>
      </c>
      <c r="G19" s="46"/>
      <c r="H19" s="46"/>
      <c r="I19" s="47"/>
      <c r="J19" s="47"/>
      <c r="K19" s="47"/>
      <c r="L19" s="47"/>
      <c r="M19" s="47"/>
      <c r="N19" s="47"/>
      <c r="O19" s="47"/>
    </row>
    <row r="20" spans="1:15" s="37" customFormat="1" ht="27" customHeight="1">
      <c r="A20" s="77" t="s">
        <v>52</v>
      </c>
      <c r="B20" s="78" t="s">
        <v>68</v>
      </c>
      <c r="C20" s="47">
        <f aca="true" t="shared" si="5" ref="C20:F20">C21+C22+C23</f>
        <v>6422.93</v>
      </c>
      <c r="D20" s="47"/>
      <c r="E20" s="47">
        <f t="shared" si="5"/>
        <v>6422.93</v>
      </c>
      <c r="F20" s="47">
        <f t="shared" si="5"/>
        <v>6422.93</v>
      </c>
      <c r="G20" s="46"/>
      <c r="H20" s="46"/>
      <c r="I20" s="47"/>
      <c r="J20" s="47"/>
      <c r="K20" s="47"/>
      <c r="L20" s="47"/>
      <c r="M20" s="47"/>
      <c r="N20" s="47"/>
      <c r="O20" s="47"/>
    </row>
    <row r="21" spans="1:15" s="37" customFormat="1" ht="27" customHeight="1">
      <c r="A21" s="77" t="s">
        <v>69</v>
      </c>
      <c r="B21" s="78" t="s">
        <v>70</v>
      </c>
      <c r="C21" s="47">
        <f>'[1]单位收入总表'!$C$24+'[2]单位收入总表'!$C$10+'[3]单位收入总表'!$C$15</f>
        <v>1192.0400000000002</v>
      </c>
      <c r="D21" s="47"/>
      <c r="E21" s="47">
        <f>'[1]单位收入总表'!$C$24+'[2]单位收入总表'!$C$10+'[3]单位收入总表'!$C$15</f>
        <v>1192.0400000000002</v>
      </c>
      <c r="F21" s="47">
        <f>'[1]单位收入总表'!$C$24+'[2]单位收入总表'!$C$10+'[3]单位收入总表'!$C$15</f>
        <v>1192.0400000000002</v>
      </c>
      <c r="G21" s="46"/>
      <c r="H21" s="46"/>
      <c r="I21" s="47"/>
      <c r="J21" s="47"/>
      <c r="K21" s="47"/>
      <c r="L21" s="47"/>
      <c r="M21" s="47"/>
      <c r="N21" s="47"/>
      <c r="O21" s="47"/>
    </row>
    <row r="22" spans="1:15" s="32" customFormat="1" ht="27" customHeight="1">
      <c r="A22" s="5" t="s">
        <v>71</v>
      </c>
      <c r="B22" s="48" t="s">
        <v>72</v>
      </c>
      <c r="C22" s="12">
        <f>'[2]单位收入总表'!$C$11</f>
        <v>3531.63</v>
      </c>
      <c r="D22" s="12"/>
      <c r="E22" s="12">
        <f>'[2]单位收入总表'!$C$11</f>
        <v>3531.63</v>
      </c>
      <c r="F22" s="12">
        <f>'[2]单位收入总表'!$C$11</f>
        <v>3531.63</v>
      </c>
      <c r="G22" s="8"/>
      <c r="H22" s="8"/>
      <c r="I22" s="12"/>
      <c r="J22" s="12"/>
      <c r="K22" s="12"/>
      <c r="L22" s="12"/>
      <c r="M22" s="12"/>
      <c r="N22" s="12"/>
      <c r="O22" s="12"/>
    </row>
    <row r="23" spans="1:15" s="37" customFormat="1" ht="27" customHeight="1">
      <c r="A23" s="77" t="s">
        <v>73</v>
      </c>
      <c r="B23" s="78" t="s">
        <v>74</v>
      </c>
      <c r="C23" s="47">
        <f>'[1]单位收入总表'!$C$25+'[3]单位收入总表'!$C$16</f>
        <v>1699.26</v>
      </c>
      <c r="D23" s="47"/>
      <c r="E23" s="47">
        <f>'[1]单位收入总表'!$C$25+'[3]单位收入总表'!$C$16</f>
        <v>1699.26</v>
      </c>
      <c r="F23" s="47">
        <f>'[1]单位收入总表'!$C$25+'[3]单位收入总表'!$C$16</f>
        <v>1699.26</v>
      </c>
      <c r="G23" s="46"/>
      <c r="H23" s="46"/>
      <c r="I23" s="47"/>
      <c r="J23" s="47"/>
      <c r="K23" s="47"/>
      <c r="L23" s="47"/>
      <c r="M23" s="47"/>
      <c r="N23" s="47"/>
      <c r="O23" s="47"/>
    </row>
    <row r="24" spans="1:15" s="32" customFormat="1" ht="27" customHeight="1">
      <c r="A24" s="5" t="s">
        <v>60</v>
      </c>
      <c r="B24" s="48" t="s">
        <v>75</v>
      </c>
      <c r="C24" s="12">
        <v>120</v>
      </c>
      <c r="D24" s="12"/>
      <c r="E24" s="12">
        <v>120</v>
      </c>
      <c r="F24" s="12">
        <v>120</v>
      </c>
      <c r="G24" s="8"/>
      <c r="H24" s="8"/>
      <c r="I24" s="12"/>
      <c r="J24" s="12"/>
      <c r="K24" s="12"/>
      <c r="L24" s="12"/>
      <c r="M24" s="12"/>
      <c r="N24" s="12"/>
      <c r="O24" s="12"/>
    </row>
    <row r="25" spans="1:15" s="32" customFormat="1" ht="27" customHeight="1">
      <c r="A25" s="5" t="s">
        <v>76</v>
      </c>
      <c r="B25" s="48" t="s">
        <v>77</v>
      </c>
      <c r="C25" s="12">
        <v>120</v>
      </c>
      <c r="D25" s="12"/>
      <c r="E25" s="12">
        <v>120</v>
      </c>
      <c r="F25" s="12">
        <v>120</v>
      </c>
      <c r="G25" s="8"/>
      <c r="H25" s="8"/>
      <c r="I25" s="12"/>
      <c r="J25" s="12"/>
      <c r="K25" s="12"/>
      <c r="L25" s="12"/>
      <c r="M25" s="12"/>
      <c r="N25" s="12"/>
      <c r="O25" s="12"/>
    </row>
    <row r="26" spans="1:15" s="37" customFormat="1" ht="27" customHeight="1">
      <c r="A26" s="77" t="s">
        <v>78</v>
      </c>
      <c r="B26" s="78" t="s">
        <v>79</v>
      </c>
      <c r="C26" s="47">
        <f aca="true" t="shared" si="6" ref="C26:F26">C27</f>
        <v>24403.67</v>
      </c>
      <c r="D26" s="47"/>
      <c r="E26" s="47">
        <f t="shared" si="6"/>
        <v>24403.67</v>
      </c>
      <c r="F26" s="47">
        <f t="shared" si="6"/>
        <v>24403.67</v>
      </c>
      <c r="G26" s="46"/>
      <c r="H26" s="46"/>
      <c r="I26" s="47"/>
      <c r="J26" s="47"/>
      <c r="K26" s="47"/>
      <c r="L26" s="47"/>
      <c r="M26" s="47"/>
      <c r="N26" s="47"/>
      <c r="O26" s="47"/>
    </row>
    <row r="27" spans="1:15" s="37" customFormat="1" ht="27" customHeight="1">
      <c r="A27" s="77" t="s">
        <v>80</v>
      </c>
      <c r="B27" s="78" t="s">
        <v>81</v>
      </c>
      <c r="C27" s="47">
        <f>'[1]单位收入总表'!$C$27+'[3]单位收入总表'!$C$20</f>
        <v>24403.67</v>
      </c>
      <c r="D27" s="47"/>
      <c r="E27" s="47">
        <f>'[1]单位收入总表'!$C$27+'[3]单位收入总表'!$C$20</f>
        <v>24403.67</v>
      </c>
      <c r="F27" s="47">
        <f>'[1]单位收入总表'!$C$27+'[3]单位收入总表'!$C$20</f>
        <v>24403.67</v>
      </c>
      <c r="G27" s="46"/>
      <c r="H27" s="46"/>
      <c r="I27" s="47"/>
      <c r="J27" s="47"/>
      <c r="K27" s="47"/>
      <c r="L27" s="47"/>
      <c r="M27" s="47"/>
      <c r="N27" s="47"/>
      <c r="O27" s="47"/>
    </row>
    <row r="28" spans="1:15" s="37" customFormat="1" ht="27" customHeight="1">
      <c r="A28" s="77" t="s">
        <v>82</v>
      </c>
      <c r="B28" s="78" t="s">
        <v>83</v>
      </c>
      <c r="C28" s="47">
        <f>'[1]单位收入总表'!$C$29</f>
        <v>5344.217703</v>
      </c>
      <c r="D28" s="47"/>
      <c r="E28" s="47">
        <f>'[1]单位收入总表'!$C$29</f>
        <v>5344.217703</v>
      </c>
      <c r="F28" s="47">
        <f>'[1]单位收入总表'!$C$29</f>
        <v>5344.217703</v>
      </c>
      <c r="G28" s="46"/>
      <c r="H28" s="46"/>
      <c r="I28" s="47"/>
      <c r="J28" s="47"/>
      <c r="K28" s="47"/>
      <c r="L28" s="47"/>
      <c r="M28" s="47"/>
      <c r="N28" s="47"/>
      <c r="O28" s="47"/>
    </row>
    <row r="29" spans="1:15" s="37" customFormat="1" ht="27" customHeight="1">
      <c r="A29" s="77" t="s">
        <v>84</v>
      </c>
      <c r="B29" s="78" t="s">
        <v>85</v>
      </c>
      <c r="C29" s="47">
        <f>'[1]单位收入总表'!$C$29</f>
        <v>5344.217703</v>
      </c>
      <c r="D29" s="47"/>
      <c r="E29" s="47">
        <f>'[1]单位收入总表'!$C$29</f>
        <v>5344.217703</v>
      </c>
      <c r="F29" s="47">
        <f>'[1]单位收入总表'!$C$29</f>
        <v>5344.217703</v>
      </c>
      <c r="G29" s="46"/>
      <c r="H29" s="46"/>
      <c r="I29" s="47"/>
      <c r="J29" s="47"/>
      <c r="K29" s="47"/>
      <c r="L29" s="47"/>
      <c r="M29" s="47"/>
      <c r="N29" s="47"/>
      <c r="O29" s="47"/>
    </row>
    <row r="30" spans="1:15" s="37" customFormat="1" ht="27" customHeight="1">
      <c r="A30" s="77" t="s">
        <v>86</v>
      </c>
      <c r="B30" s="78" t="s">
        <v>87</v>
      </c>
      <c r="C30" s="47">
        <f aca="true" t="shared" si="7" ref="C30:F30">C31+C35</f>
        <v>401.6</v>
      </c>
      <c r="D30" s="47"/>
      <c r="E30" s="47">
        <f t="shared" si="7"/>
        <v>401.6</v>
      </c>
      <c r="F30" s="47">
        <f t="shared" si="7"/>
        <v>401.6</v>
      </c>
      <c r="G30" s="46"/>
      <c r="H30" s="46"/>
      <c r="I30" s="47"/>
      <c r="J30" s="47"/>
      <c r="K30" s="47"/>
      <c r="L30" s="47"/>
      <c r="M30" s="47"/>
      <c r="N30" s="47"/>
      <c r="O30" s="47"/>
    </row>
    <row r="31" spans="1:15" s="37" customFormat="1" ht="27" customHeight="1">
      <c r="A31" s="77" t="s">
        <v>52</v>
      </c>
      <c r="B31" s="78" t="s">
        <v>88</v>
      </c>
      <c r="C31" s="47">
        <f aca="true" t="shared" si="8" ref="C31:F31">C32+C33+C34</f>
        <v>395.6</v>
      </c>
      <c r="D31" s="47"/>
      <c r="E31" s="47">
        <f t="shared" si="8"/>
        <v>395.6</v>
      </c>
      <c r="F31" s="47">
        <f t="shared" si="8"/>
        <v>395.6</v>
      </c>
      <c r="G31" s="46"/>
      <c r="H31" s="46"/>
      <c r="I31" s="47"/>
      <c r="J31" s="47"/>
      <c r="K31" s="47"/>
      <c r="L31" s="47"/>
      <c r="M31" s="47"/>
      <c r="N31" s="47"/>
      <c r="O31" s="47"/>
    </row>
    <row r="32" spans="1:15" s="37" customFormat="1" ht="27" customHeight="1">
      <c r="A32" s="77" t="s">
        <v>89</v>
      </c>
      <c r="B32" s="78" t="s">
        <v>90</v>
      </c>
      <c r="C32" s="47">
        <f>'[1]单位收入总表'!$C$32</f>
        <v>13</v>
      </c>
      <c r="D32" s="47"/>
      <c r="E32" s="47">
        <f>'[1]单位收入总表'!$C$32</f>
        <v>13</v>
      </c>
      <c r="F32" s="47">
        <f>'[1]单位收入总表'!$C$32</f>
        <v>13</v>
      </c>
      <c r="G32" s="46"/>
      <c r="H32" s="46"/>
      <c r="I32" s="47"/>
      <c r="J32" s="47"/>
      <c r="K32" s="47"/>
      <c r="L32" s="47"/>
      <c r="M32" s="47"/>
      <c r="N32" s="47"/>
      <c r="O32" s="47"/>
    </row>
    <row r="33" spans="1:15" s="37" customFormat="1" ht="27" customHeight="1">
      <c r="A33" s="77" t="s">
        <v>91</v>
      </c>
      <c r="B33" s="78" t="s">
        <v>92</v>
      </c>
      <c r="C33" s="47">
        <f>'[1]单位收入总表'!$C$33</f>
        <v>236</v>
      </c>
      <c r="D33" s="47"/>
      <c r="E33" s="47">
        <f>'[1]单位收入总表'!$C$33</f>
        <v>236</v>
      </c>
      <c r="F33" s="47">
        <f>'[1]单位收入总表'!$C$33</f>
        <v>236</v>
      </c>
      <c r="G33" s="46"/>
      <c r="H33" s="46"/>
      <c r="I33" s="47"/>
      <c r="J33" s="47"/>
      <c r="K33" s="47"/>
      <c r="L33" s="47"/>
      <c r="M33" s="47"/>
      <c r="N33" s="47"/>
      <c r="O33" s="47"/>
    </row>
    <row r="34" spans="1:15" s="37" customFormat="1" ht="27" customHeight="1">
      <c r="A34" s="77" t="s">
        <v>93</v>
      </c>
      <c r="B34" s="78" t="s">
        <v>94</v>
      </c>
      <c r="C34" s="47">
        <f>'[1]单位收入总表'!$C$34</f>
        <v>146.6</v>
      </c>
      <c r="D34" s="47"/>
      <c r="E34" s="47">
        <f>'[1]单位收入总表'!$C$34</f>
        <v>146.6</v>
      </c>
      <c r="F34" s="47">
        <f>'[1]单位收入总表'!$C$34</f>
        <v>146.6</v>
      </c>
      <c r="G34" s="46"/>
      <c r="H34" s="46"/>
      <c r="I34" s="47"/>
      <c r="J34" s="47"/>
      <c r="K34" s="47"/>
      <c r="L34" s="47"/>
      <c r="M34" s="47"/>
      <c r="N34" s="47"/>
      <c r="O34" s="47"/>
    </row>
    <row r="35" spans="1:15" s="37" customFormat="1" ht="27" customHeight="1">
      <c r="A35" s="77" t="s">
        <v>95</v>
      </c>
      <c r="B35" s="78" t="s">
        <v>96</v>
      </c>
      <c r="C35" s="47">
        <v>6</v>
      </c>
      <c r="D35" s="47"/>
      <c r="E35" s="47">
        <v>6</v>
      </c>
      <c r="F35" s="47">
        <v>6</v>
      </c>
      <c r="G35" s="46"/>
      <c r="H35" s="46"/>
      <c r="I35" s="47"/>
      <c r="J35" s="47"/>
      <c r="K35" s="47"/>
      <c r="L35" s="47"/>
      <c r="M35" s="47"/>
      <c r="N35" s="47"/>
      <c r="O35" s="47"/>
    </row>
    <row r="36" spans="1:15" s="37" customFormat="1" ht="27" customHeight="1">
      <c r="A36" s="77" t="s">
        <v>97</v>
      </c>
      <c r="B36" s="78" t="s">
        <v>98</v>
      </c>
      <c r="C36" s="47">
        <f>'[1]单位收入总表'!$C$36</f>
        <v>6</v>
      </c>
      <c r="D36" s="47"/>
      <c r="E36" s="47">
        <f>'[1]单位收入总表'!$C$36</f>
        <v>6</v>
      </c>
      <c r="F36" s="47">
        <f>'[1]单位收入总表'!$C$36</f>
        <v>6</v>
      </c>
      <c r="G36" s="46"/>
      <c r="H36" s="46"/>
      <c r="I36" s="47"/>
      <c r="J36" s="47"/>
      <c r="K36" s="47"/>
      <c r="L36" s="47"/>
      <c r="M36" s="47"/>
      <c r="N36" s="47"/>
      <c r="O36" s="47"/>
    </row>
    <row r="37" spans="1:15" s="37" customFormat="1" ht="27" customHeight="1">
      <c r="A37" s="77" t="s">
        <v>99</v>
      </c>
      <c r="B37" s="78" t="s">
        <v>100</v>
      </c>
      <c r="C37" s="47">
        <f aca="true" t="shared" si="9" ref="C37:F37">C38+C40</f>
        <v>314</v>
      </c>
      <c r="D37" s="47"/>
      <c r="E37" s="47">
        <f t="shared" si="9"/>
        <v>314</v>
      </c>
      <c r="F37" s="47">
        <f t="shared" si="9"/>
        <v>314</v>
      </c>
      <c r="G37" s="46"/>
      <c r="H37" s="46"/>
      <c r="I37" s="47"/>
      <c r="J37" s="47"/>
      <c r="K37" s="47"/>
      <c r="L37" s="47"/>
      <c r="M37" s="47"/>
      <c r="N37" s="47"/>
      <c r="O37" s="47"/>
    </row>
    <row r="38" spans="1:15" s="37" customFormat="1" ht="27" customHeight="1">
      <c r="A38" s="77" t="s">
        <v>52</v>
      </c>
      <c r="B38" s="78" t="s">
        <v>101</v>
      </c>
      <c r="C38" s="47">
        <f>'[1]单位收入总表'!$C$39</f>
        <v>129</v>
      </c>
      <c r="D38" s="47"/>
      <c r="E38" s="47">
        <f>'[1]单位收入总表'!$C$39</f>
        <v>129</v>
      </c>
      <c r="F38" s="47">
        <f>'[1]单位收入总表'!$C$39</f>
        <v>129</v>
      </c>
      <c r="G38" s="46"/>
      <c r="H38" s="46"/>
      <c r="I38" s="47"/>
      <c r="J38" s="47"/>
      <c r="K38" s="47"/>
      <c r="L38" s="47"/>
      <c r="M38" s="47"/>
      <c r="N38" s="47"/>
      <c r="O38" s="47"/>
    </row>
    <row r="39" spans="1:15" s="37" customFormat="1" ht="27" customHeight="1">
      <c r="A39" s="77" t="s">
        <v>102</v>
      </c>
      <c r="B39" s="78" t="s">
        <v>103</v>
      </c>
      <c r="C39" s="47">
        <v>129</v>
      </c>
      <c r="D39" s="47"/>
      <c r="E39" s="47">
        <v>129</v>
      </c>
      <c r="F39" s="47">
        <v>129</v>
      </c>
      <c r="G39" s="46"/>
      <c r="H39" s="46"/>
      <c r="I39" s="47"/>
      <c r="J39" s="47"/>
      <c r="K39" s="47"/>
      <c r="L39" s="47"/>
      <c r="M39" s="47"/>
      <c r="N39" s="47"/>
      <c r="O39" s="47"/>
    </row>
    <row r="40" spans="1:15" s="32" customFormat="1" ht="27" customHeight="1">
      <c r="A40" s="5" t="s">
        <v>56</v>
      </c>
      <c r="B40" s="48" t="s">
        <v>104</v>
      </c>
      <c r="C40" s="12">
        <f aca="true" t="shared" si="10" ref="C40:F40">C41</f>
        <v>185</v>
      </c>
      <c r="D40" s="12"/>
      <c r="E40" s="12">
        <f t="shared" si="10"/>
        <v>185</v>
      </c>
      <c r="F40" s="12">
        <f t="shared" si="10"/>
        <v>185</v>
      </c>
      <c r="G40" s="8"/>
      <c r="H40" s="8"/>
      <c r="I40" s="12"/>
      <c r="J40" s="12"/>
      <c r="K40" s="12"/>
      <c r="L40" s="12"/>
      <c r="M40" s="12"/>
      <c r="N40" s="12"/>
      <c r="O40" s="12"/>
    </row>
    <row r="41" spans="1:15" s="32" customFormat="1" ht="27" customHeight="1">
      <c r="A41" s="5" t="s">
        <v>105</v>
      </c>
      <c r="B41" s="48" t="s">
        <v>106</v>
      </c>
      <c r="C41" s="12">
        <f>'[2]单位收入总表'!$C$14+'[3]单位收入总表'!$C$23</f>
        <v>185</v>
      </c>
      <c r="D41" s="12"/>
      <c r="E41" s="12">
        <f>'[2]单位收入总表'!$C$14+'[3]单位收入总表'!$C$23</f>
        <v>185</v>
      </c>
      <c r="F41" s="12">
        <f>'[2]单位收入总表'!$C$14+'[3]单位收入总表'!$C$23</f>
        <v>185</v>
      </c>
      <c r="G41" s="8"/>
      <c r="H41" s="8"/>
      <c r="I41" s="12"/>
      <c r="J41" s="12"/>
      <c r="K41" s="12"/>
      <c r="L41" s="12"/>
      <c r="M41" s="12"/>
      <c r="N41" s="12"/>
      <c r="O41" s="12"/>
    </row>
    <row r="42" spans="1:15" s="37" customFormat="1" ht="27" customHeight="1">
      <c r="A42" s="77" t="s">
        <v>107</v>
      </c>
      <c r="B42" s="78" t="s">
        <v>108</v>
      </c>
      <c r="C42" s="47">
        <v>250</v>
      </c>
      <c r="D42" s="47"/>
      <c r="E42" s="47"/>
      <c r="F42" s="47"/>
      <c r="G42" s="46"/>
      <c r="H42" s="46"/>
      <c r="I42" s="47"/>
      <c r="J42" s="47"/>
      <c r="K42" s="47"/>
      <c r="L42" s="47"/>
      <c r="M42" s="47"/>
      <c r="N42" s="47">
        <v>250</v>
      </c>
      <c r="O42" s="47"/>
    </row>
    <row r="43" spans="1:15" s="37" customFormat="1" ht="27" customHeight="1">
      <c r="A43" s="77" t="s">
        <v>82</v>
      </c>
      <c r="B43" s="78" t="s">
        <v>109</v>
      </c>
      <c r="C43" s="47">
        <v>250</v>
      </c>
      <c r="D43" s="47"/>
      <c r="E43" s="47"/>
      <c r="F43" s="47"/>
      <c r="G43" s="46"/>
      <c r="H43" s="46"/>
      <c r="I43" s="47"/>
      <c r="J43" s="47"/>
      <c r="K43" s="47"/>
      <c r="L43" s="47"/>
      <c r="M43" s="47"/>
      <c r="N43" s="47">
        <v>250</v>
      </c>
      <c r="O43" s="47"/>
    </row>
    <row r="44" spans="1:15" s="37" customFormat="1" ht="27" customHeight="1">
      <c r="A44" s="77" t="s">
        <v>110</v>
      </c>
      <c r="B44" s="78" t="s">
        <v>111</v>
      </c>
      <c r="C44" s="47">
        <v>250</v>
      </c>
      <c r="D44" s="47"/>
      <c r="E44" s="47"/>
      <c r="F44" s="47"/>
      <c r="G44" s="46"/>
      <c r="H44" s="46"/>
      <c r="I44" s="47"/>
      <c r="J44" s="47"/>
      <c r="K44" s="47"/>
      <c r="L44" s="47"/>
      <c r="M44" s="47"/>
      <c r="N44" s="47">
        <v>250</v>
      </c>
      <c r="O44" s="47"/>
    </row>
    <row r="45" s="37" customFormat="1" ht="21" customHeight="1"/>
    <row r="46" s="37" customFormat="1" ht="21" customHeight="1"/>
    <row r="47" s="37" customFormat="1" ht="21" customHeight="1"/>
    <row r="48" s="37" customFormat="1" ht="21" customHeight="1"/>
    <row r="49" s="37" customFormat="1" ht="21" customHeight="1"/>
    <row r="50" s="37" customFormat="1" ht="21" customHeight="1"/>
    <row r="51" s="37" customFormat="1" ht="21" customHeight="1"/>
    <row r="52" s="37" customFormat="1" ht="21" customHeight="1"/>
    <row r="53" s="37" customFormat="1" ht="21" customHeight="1"/>
    <row r="54" s="37" customFormat="1" ht="21" customHeight="1"/>
    <row r="55" s="37" customFormat="1" ht="21" customHeight="1"/>
    <row r="56" s="37" customFormat="1" ht="21" customHeight="1"/>
    <row r="57" s="37" customFormat="1" ht="21" customHeight="1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16384" width="9.140625" style="66" customWidth="1"/>
  </cols>
  <sheetData>
    <row r="1" spans="1:5" s="37" customFormat="1" ht="21" customHeight="1">
      <c r="A1" s="38"/>
      <c r="B1" s="38"/>
      <c r="C1" s="38"/>
      <c r="D1" s="38"/>
      <c r="E1" s="38"/>
    </row>
    <row r="2" spans="1:5" s="37" customFormat="1" ht="29.25" customHeight="1">
      <c r="A2" s="39" t="s">
        <v>112</v>
      </c>
      <c r="B2" s="39"/>
      <c r="C2" s="39"/>
      <c r="D2" s="39"/>
      <c r="E2" s="39"/>
    </row>
    <row r="3" spans="1:5" s="37" customFormat="1" ht="21" customHeight="1">
      <c r="A3" s="40" t="s">
        <v>113</v>
      </c>
      <c r="B3" s="41"/>
      <c r="C3" s="41"/>
      <c r="D3" s="41"/>
      <c r="E3" s="67" t="s">
        <v>2</v>
      </c>
    </row>
    <row r="4" spans="1:5" s="37" customFormat="1" ht="21" customHeight="1">
      <c r="A4" s="43" t="s">
        <v>114</v>
      </c>
      <c r="B4" s="43"/>
      <c r="C4" s="68" t="s">
        <v>29</v>
      </c>
      <c r="D4" s="69" t="s">
        <v>115</v>
      </c>
      <c r="E4" s="43" t="s">
        <v>116</v>
      </c>
    </row>
    <row r="5" spans="1:5" s="37" customFormat="1" ht="21" customHeight="1">
      <c r="A5" s="43" t="s">
        <v>117</v>
      </c>
      <c r="B5" s="43" t="s">
        <v>118</v>
      </c>
      <c r="C5" s="68"/>
      <c r="D5" s="69"/>
      <c r="E5" s="43"/>
    </row>
    <row r="6" spans="1:5" s="37" customFormat="1" ht="21" customHeight="1">
      <c r="A6" s="44" t="s">
        <v>43</v>
      </c>
      <c r="B6" s="44" t="s">
        <v>43</v>
      </c>
      <c r="C6" s="44">
        <v>1</v>
      </c>
      <c r="D6" s="45">
        <f>C6+1</f>
        <v>2</v>
      </c>
      <c r="E6" s="45">
        <f>D6+1</f>
        <v>3</v>
      </c>
    </row>
    <row r="7" spans="1:5" s="37" customFormat="1" ht="27" customHeight="1">
      <c r="A7" s="46"/>
      <c r="B7" s="46" t="s">
        <v>29</v>
      </c>
      <c r="C7" s="47">
        <f>E8+C11+C19+C30+C37+C42</f>
        <v>40853.471102999996</v>
      </c>
      <c r="D7" s="46">
        <f>D19+D37</f>
        <v>1377.04</v>
      </c>
      <c r="E7" s="46">
        <f>C7-D7</f>
        <v>39476.431102999995</v>
      </c>
    </row>
    <row r="8" spans="1:5" s="37" customFormat="1" ht="27" customHeight="1">
      <c r="A8" s="46" t="s">
        <v>44</v>
      </c>
      <c r="B8" s="46" t="s">
        <v>45</v>
      </c>
      <c r="C8" s="47">
        <v>10</v>
      </c>
      <c r="D8" s="46"/>
      <c r="E8" s="47">
        <v>10</v>
      </c>
    </row>
    <row r="9" spans="1:5" s="37" customFormat="1" ht="27" customHeight="1">
      <c r="A9" s="46" t="s">
        <v>46</v>
      </c>
      <c r="B9" s="46" t="s">
        <v>47</v>
      </c>
      <c r="C9" s="47">
        <v>10</v>
      </c>
      <c r="D9" s="46"/>
      <c r="E9" s="47">
        <v>10</v>
      </c>
    </row>
    <row r="10" spans="1:5" s="37" customFormat="1" ht="27" customHeight="1">
      <c r="A10" s="46" t="s">
        <v>48</v>
      </c>
      <c r="B10" s="46" t="s">
        <v>49</v>
      </c>
      <c r="C10" s="47">
        <f>'[1]单位收入总表'!$C$10</f>
        <v>10</v>
      </c>
      <c r="D10" s="46"/>
      <c r="E10" s="47">
        <f>'[1]单位收入总表'!$C$10</f>
        <v>10</v>
      </c>
    </row>
    <row r="11" spans="1:5" s="37" customFormat="1" ht="27" customHeight="1">
      <c r="A11" s="46" t="s">
        <v>50</v>
      </c>
      <c r="B11" s="46" t="s">
        <v>51</v>
      </c>
      <c r="C11" s="47">
        <f>C12+C14+C16</f>
        <v>3587.0534000000002</v>
      </c>
      <c r="D11" s="46"/>
      <c r="E11" s="47">
        <f>E12+E14+E16</f>
        <v>3587.0534000000002</v>
      </c>
    </row>
    <row r="12" spans="1:5" s="37" customFormat="1" ht="27" customHeight="1">
      <c r="A12" s="46" t="s">
        <v>52</v>
      </c>
      <c r="B12" s="46" t="s">
        <v>53</v>
      </c>
      <c r="C12" s="47">
        <f>'[1]单位收入总表'!$C$17</f>
        <v>142</v>
      </c>
      <c r="D12" s="46"/>
      <c r="E12" s="47">
        <f>'[1]单位收入总表'!$C$17</f>
        <v>142</v>
      </c>
    </row>
    <row r="13" spans="1:5" s="37" customFormat="1" ht="27" customHeight="1">
      <c r="A13" s="46" t="s">
        <v>54</v>
      </c>
      <c r="B13" s="46" t="s">
        <v>55</v>
      </c>
      <c r="C13" s="47">
        <f>'[1]单位收入总表'!$C$17</f>
        <v>142</v>
      </c>
      <c r="D13" s="46"/>
      <c r="E13" s="47">
        <f>'[1]单位收入总表'!$C$17</f>
        <v>142</v>
      </c>
    </row>
    <row r="14" spans="1:5" s="37" customFormat="1" ht="27" customHeight="1">
      <c r="A14" s="46" t="s">
        <v>56</v>
      </c>
      <c r="B14" s="46" t="s">
        <v>57</v>
      </c>
      <c r="C14" s="47">
        <f>C15</f>
        <v>3261.94</v>
      </c>
      <c r="D14" s="46"/>
      <c r="E14" s="47">
        <f>E15</f>
        <v>3261.94</v>
      </c>
    </row>
    <row r="15" spans="1:5" s="37" customFormat="1" ht="27" customHeight="1">
      <c r="A15" s="46" t="s">
        <v>58</v>
      </c>
      <c r="B15" s="46" t="s">
        <v>59</v>
      </c>
      <c r="C15" s="47">
        <f>'[1]单位收入总表'!$C$19+'[3]单位收入总表'!$C$10</f>
        <v>3261.94</v>
      </c>
      <c r="D15" s="46"/>
      <c r="E15" s="47">
        <f>'[1]单位收入总表'!$C$19+'[3]单位收入总表'!$C$10</f>
        <v>3261.94</v>
      </c>
    </row>
    <row r="16" spans="1:5" s="37" customFormat="1" ht="27" customHeight="1">
      <c r="A16" s="46" t="s">
        <v>60</v>
      </c>
      <c r="B16" s="46" t="s">
        <v>61</v>
      </c>
      <c r="C16" s="47">
        <f>C17+C18</f>
        <v>183.1134</v>
      </c>
      <c r="D16" s="46"/>
      <c r="E16" s="47">
        <f>E17+E18</f>
        <v>183.1134</v>
      </c>
    </row>
    <row r="17" spans="1:5" s="37" customFormat="1" ht="27" customHeight="1">
      <c r="A17" s="46" t="s">
        <v>62</v>
      </c>
      <c r="B17" s="46" t="s">
        <v>63</v>
      </c>
      <c r="C17" s="47">
        <f>'[1]单位收入总表'!$C$21</f>
        <v>133.1134</v>
      </c>
      <c r="D17" s="46"/>
      <c r="E17" s="47">
        <f>'[1]单位收入总表'!$C$21</f>
        <v>133.1134</v>
      </c>
    </row>
    <row r="18" spans="1:5" s="32" customFormat="1" ht="27" customHeight="1">
      <c r="A18" s="5" t="s">
        <v>64</v>
      </c>
      <c r="B18" s="48" t="s">
        <v>65</v>
      </c>
      <c r="C18" s="12">
        <v>50</v>
      </c>
      <c r="D18" s="12"/>
      <c r="E18" s="12">
        <v>50</v>
      </c>
    </row>
    <row r="19" spans="1:5" s="37" customFormat="1" ht="27" customHeight="1">
      <c r="A19" s="46" t="s">
        <v>66</v>
      </c>
      <c r="B19" s="46" t="s">
        <v>67</v>
      </c>
      <c r="C19" s="47">
        <f>C20+C24+C26+C28</f>
        <v>36290.817703</v>
      </c>
      <c r="D19" s="46">
        <v>1192.04</v>
      </c>
      <c r="E19" s="46">
        <f>C19-D19</f>
        <v>35098.777703</v>
      </c>
    </row>
    <row r="20" spans="1:5" s="37" customFormat="1" ht="27" customHeight="1">
      <c r="A20" s="46" t="s">
        <v>52</v>
      </c>
      <c r="B20" s="46" t="s">
        <v>68</v>
      </c>
      <c r="C20" s="47">
        <f>C21+C22+C23</f>
        <v>6422.93</v>
      </c>
      <c r="D20" s="46">
        <v>1192.04</v>
      </c>
      <c r="E20" s="46">
        <f>C20-D20</f>
        <v>5230.89</v>
      </c>
    </row>
    <row r="21" spans="1:5" s="37" customFormat="1" ht="27" customHeight="1">
      <c r="A21" s="46" t="s">
        <v>69</v>
      </c>
      <c r="B21" s="46" t="s">
        <v>70</v>
      </c>
      <c r="C21" s="47">
        <f>'[1]单位收入总表'!$C$24+'[2]单位收入总表'!$C$10+'[3]单位收入总表'!$C$15</f>
        <v>1192.0400000000002</v>
      </c>
      <c r="D21" s="46">
        <v>1192.04</v>
      </c>
      <c r="E21" s="46">
        <f>C21-D21</f>
        <v>0</v>
      </c>
    </row>
    <row r="22" spans="1:5" s="32" customFormat="1" ht="27" customHeight="1">
      <c r="A22" s="5" t="s">
        <v>71</v>
      </c>
      <c r="B22" s="48" t="s">
        <v>72</v>
      </c>
      <c r="C22" s="12">
        <f>'[2]单位收入总表'!$C$11</f>
        <v>3531.63</v>
      </c>
      <c r="D22" s="12"/>
      <c r="E22" s="12">
        <f>'[2]单位收入总表'!$C$11</f>
        <v>3531.63</v>
      </c>
    </row>
    <row r="23" spans="1:5" s="37" customFormat="1" ht="27" customHeight="1">
      <c r="A23" s="46" t="s">
        <v>73</v>
      </c>
      <c r="B23" s="46" t="s">
        <v>74</v>
      </c>
      <c r="C23" s="47">
        <f>'[1]单位收入总表'!$C$25+'[3]单位收入总表'!$C$16</f>
        <v>1699.26</v>
      </c>
      <c r="D23" s="46"/>
      <c r="E23" s="47">
        <f>'[1]单位收入总表'!$C$25+'[3]单位收入总表'!$C$16</f>
        <v>1699.26</v>
      </c>
    </row>
    <row r="24" spans="1:5" s="32" customFormat="1" ht="27" customHeight="1">
      <c r="A24" s="5" t="s">
        <v>60</v>
      </c>
      <c r="B24" s="48" t="s">
        <v>75</v>
      </c>
      <c r="C24" s="12">
        <v>120</v>
      </c>
      <c r="D24" s="12"/>
      <c r="E24" s="12">
        <v>120</v>
      </c>
    </row>
    <row r="25" spans="1:5" s="32" customFormat="1" ht="27" customHeight="1">
      <c r="A25" s="5" t="s">
        <v>76</v>
      </c>
      <c r="B25" s="48" t="s">
        <v>77</v>
      </c>
      <c r="C25" s="12">
        <v>120</v>
      </c>
      <c r="D25" s="12"/>
      <c r="E25" s="12">
        <v>120</v>
      </c>
    </row>
    <row r="26" spans="1:5" s="37" customFormat="1" ht="27" customHeight="1">
      <c r="A26" s="46" t="s">
        <v>78</v>
      </c>
      <c r="B26" s="46" t="s">
        <v>79</v>
      </c>
      <c r="C26" s="47">
        <f>C27</f>
        <v>24403.67</v>
      </c>
      <c r="D26" s="46"/>
      <c r="E26" s="47">
        <f>E27</f>
        <v>24403.67</v>
      </c>
    </row>
    <row r="27" spans="1:5" s="37" customFormat="1" ht="27" customHeight="1">
      <c r="A27" s="46" t="s">
        <v>80</v>
      </c>
      <c r="B27" s="46" t="s">
        <v>81</v>
      </c>
      <c r="C27" s="47">
        <f>'[1]单位收入总表'!$C$27+'[3]单位收入总表'!$C$20</f>
        <v>24403.67</v>
      </c>
      <c r="D27" s="46"/>
      <c r="E27" s="47">
        <f>'[1]单位收入总表'!$C$27+'[3]单位收入总表'!$C$20</f>
        <v>24403.67</v>
      </c>
    </row>
    <row r="28" spans="1:5" s="37" customFormat="1" ht="27" customHeight="1">
      <c r="A28" s="46" t="s">
        <v>82</v>
      </c>
      <c r="B28" s="46" t="s">
        <v>83</v>
      </c>
      <c r="C28" s="47">
        <f>'[1]单位收入总表'!$C$29</f>
        <v>5344.217703</v>
      </c>
      <c r="D28" s="46"/>
      <c r="E28" s="47">
        <f>'[1]单位收入总表'!$C$29</f>
        <v>5344.217703</v>
      </c>
    </row>
    <row r="29" spans="1:5" s="37" customFormat="1" ht="27" customHeight="1">
      <c r="A29" s="46" t="s">
        <v>84</v>
      </c>
      <c r="B29" s="46" t="s">
        <v>85</v>
      </c>
      <c r="C29" s="47">
        <f>'[1]单位收入总表'!$C$29</f>
        <v>5344.217703</v>
      </c>
      <c r="D29" s="46"/>
      <c r="E29" s="47">
        <f>'[1]单位收入总表'!$C$29</f>
        <v>5344.217703</v>
      </c>
    </row>
    <row r="30" spans="1:5" s="37" customFormat="1" ht="27" customHeight="1">
      <c r="A30" s="46" t="s">
        <v>86</v>
      </c>
      <c r="B30" s="46" t="s">
        <v>87</v>
      </c>
      <c r="C30" s="47">
        <f>C31+C35</f>
        <v>401.6</v>
      </c>
      <c r="D30" s="46"/>
      <c r="E30" s="47">
        <f>E31+E35</f>
        <v>401.6</v>
      </c>
    </row>
    <row r="31" spans="1:5" s="37" customFormat="1" ht="27" customHeight="1">
      <c r="A31" s="46" t="s">
        <v>52</v>
      </c>
      <c r="B31" s="46" t="s">
        <v>88</v>
      </c>
      <c r="C31" s="47">
        <f>C32+C33+C34</f>
        <v>395.6</v>
      </c>
      <c r="D31" s="46"/>
      <c r="E31" s="47">
        <f>E32+E33+E34</f>
        <v>395.6</v>
      </c>
    </row>
    <row r="32" spans="1:5" s="37" customFormat="1" ht="27" customHeight="1">
      <c r="A32" s="46" t="s">
        <v>89</v>
      </c>
      <c r="B32" s="46" t="s">
        <v>90</v>
      </c>
      <c r="C32" s="47">
        <f>'[1]单位收入总表'!$C$32</f>
        <v>13</v>
      </c>
      <c r="D32" s="46"/>
      <c r="E32" s="47">
        <f>'[1]单位收入总表'!$C$32</f>
        <v>13</v>
      </c>
    </row>
    <row r="33" spans="1:5" s="37" customFormat="1" ht="27" customHeight="1">
      <c r="A33" s="46" t="s">
        <v>91</v>
      </c>
      <c r="B33" s="46" t="s">
        <v>92</v>
      </c>
      <c r="C33" s="47">
        <f>'[1]单位收入总表'!$C$33</f>
        <v>236</v>
      </c>
      <c r="D33" s="46"/>
      <c r="E33" s="47">
        <f>'[1]单位收入总表'!$C$33</f>
        <v>236</v>
      </c>
    </row>
    <row r="34" spans="1:5" s="37" customFormat="1" ht="27" customHeight="1">
      <c r="A34" s="46" t="s">
        <v>93</v>
      </c>
      <c r="B34" s="46" t="s">
        <v>94</v>
      </c>
      <c r="C34" s="47">
        <f>'[1]单位收入总表'!$C$34</f>
        <v>146.6</v>
      </c>
      <c r="D34" s="46"/>
      <c r="E34" s="47">
        <f>'[1]单位收入总表'!$C$34</f>
        <v>146.6</v>
      </c>
    </row>
    <row r="35" spans="1:5" s="37" customFormat="1" ht="27" customHeight="1">
      <c r="A35" s="46" t="s">
        <v>95</v>
      </c>
      <c r="B35" s="46" t="s">
        <v>96</v>
      </c>
      <c r="C35" s="47">
        <v>6</v>
      </c>
      <c r="D35" s="46"/>
      <c r="E35" s="47">
        <v>6</v>
      </c>
    </row>
    <row r="36" spans="1:5" s="37" customFormat="1" ht="27" customHeight="1">
      <c r="A36" s="46" t="s">
        <v>97</v>
      </c>
      <c r="B36" s="46" t="s">
        <v>98</v>
      </c>
      <c r="C36" s="47">
        <f>'[1]单位收入总表'!$C$36</f>
        <v>6</v>
      </c>
      <c r="D36" s="46"/>
      <c r="E36" s="47">
        <f>'[1]单位收入总表'!$C$36</f>
        <v>6</v>
      </c>
    </row>
    <row r="37" spans="1:5" s="37" customFormat="1" ht="27" customHeight="1">
      <c r="A37" s="46" t="s">
        <v>99</v>
      </c>
      <c r="B37" s="46" t="s">
        <v>100</v>
      </c>
      <c r="C37" s="47">
        <f>C38+C40</f>
        <v>314</v>
      </c>
      <c r="D37" s="8">
        <v>185</v>
      </c>
      <c r="E37" s="46">
        <f>C37-D37</f>
        <v>129</v>
      </c>
    </row>
    <row r="38" spans="1:5" s="37" customFormat="1" ht="27" customHeight="1">
      <c r="A38" s="46" t="s">
        <v>52</v>
      </c>
      <c r="B38" s="46" t="s">
        <v>101</v>
      </c>
      <c r="C38" s="47">
        <f>'[1]单位收入总表'!$C$39</f>
        <v>129</v>
      </c>
      <c r="D38" s="46"/>
      <c r="E38" s="46">
        <v>129</v>
      </c>
    </row>
    <row r="39" spans="1:5" s="37" customFormat="1" ht="27" customHeight="1">
      <c r="A39" s="46" t="s">
        <v>102</v>
      </c>
      <c r="B39" s="46" t="s">
        <v>103</v>
      </c>
      <c r="C39" s="47">
        <v>129</v>
      </c>
      <c r="D39" s="46"/>
      <c r="E39" s="46">
        <v>129</v>
      </c>
    </row>
    <row r="40" spans="1:5" s="32" customFormat="1" ht="27" customHeight="1">
      <c r="A40" s="5" t="s">
        <v>56</v>
      </c>
      <c r="B40" s="48" t="s">
        <v>104</v>
      </c>
      <c r="C40" s="12">
        <f>C41</f>
        <v>185</v>
      </c>
      <c r="D40" s="8">
        <v>185</v>
      </c>
      <c r="E40" s="12">
        <v>0</v>
      </c>
    </row>
    <row r="41" spans="1:5" s="32" customFormat="1" ht="27" customHeight="1">
      <c r="A41" s="5" t="s">
        <v>105</v>
      </c>
      <c r="B41" s="48" t="s">
        <v>106</v>
      </c>
      <c r="C41" s="12">
        <f>'[2]单位收入总表'!$C$14+'[3]单位收入总表'!$C$23</f>
        <v>185</v>
      </c>
      <c r="D41" s="8">
        <v>185</v>
      </c>
      <c r="E41" s="12">
        <v>0</v>
      </c>
    </row>
    <row r="42" spans="1:5" s="37" customFormat="1" ht="27" customHeight="1">
      <c r="A42" s="46" t="s">
        <v>107</v>
      </c>
      <c r="B42" s="46" t="s">
        <v>108</v>
      </c>
      <c r="C42" s="47">
        <v>250</v>
      </c>
      <c r="D42" s="46"/>
      <c r="E42" s="46">
        <v>250</v>
      </c>
    </row>
    <row r="43" spans="1:5" s="37" customFormat="1" ht="27" customHeight="1">
      <c r="A43" s="46" t="s">
        <v>82</v>
      </c>
      <c r="B43" s="46" t="s">
        <v>109</v>
      </c>
      <c r="C43" s="47">
        <v>250</v>
      </c>
      <c r="D43" s="46"/>
      <c r="E43" s="46">
        <v>250</v>
      </c>
    </row>
    <row r="44" spans="1:5" s="37" customFormat="1" ht="27" customHeight="1">
      <c r="A44" s="46" t="s">
        <v>110</v>
      </c>
      <c r="B44" s="46" t="s">
        <v>111</v>
      </c>
      <c r="C44" s="47">
        <v>250</v>
      </c>
      <c r="D44" s="46"/>
      <c r="E44" s="46">
        <v>250</v>
      </c>
    </row>
    <row r="45" spans="1:5" s="37" customFormat="1" ht="21" customHeight="1">
      <c r="A45" s="49"/>
      <c r="B45" s="49"/>
      <c r="C45" s="49"/>
      <c r="D45" s="49"/>
      <c r="E45" s="49"/>
    </row>
    <row r="46" s="37" customFormat="1" ht="21" customHeight="1"/>
    <row r="47" s="37" customFormat="1" ht="21" customHeight="1">
      <c r="C47" s="70"/>
    </row>
    <row r="48" s="37" customFormat="1" ht="21" customHeight="1">
      <c r="E48" s="70"/>
    </row>
    <row r="49" s="37" customFormat="1" ht="21" customHeight="1"/>
    <row r="50" s="37" customFormat="1" ht="21" customHeight="1"/>
    <row r="51" s="37" customFormat="1" ht="21" customHeight="1"/>
    <row r="52" s="37" customFormat="1" ht="21" customHeight="1"/>
    <row r="53" s="37" customFormat="1" ht="21" customHeight="1"/>
    <row r="54" s="37" customFormat="1" ht="21" customHeight="1"/>
    <row r="55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50"/>
      <c r="C1" s="15"/>
      <c r="D1" s="15"/>
      <c r="E1" s="15"/>
      <c r="F1" s="51"/>
      <c r="G1" s="20"/>
    </row>
    <row r="2" spans="1:7" s="1" customFormat="1" ht="29.25" customHeight="1">
      <c r="A2" s="52" t="s">
        <v>119</v>
      </c>
      <c r="B2" s="53"/>
      <c r="C2" s="52"/>
      <c r="D2" s="52"/>
      <c r="E2" s="52"/>
      <c r="F2" s="52"/>
      <c r="G2" s="20"/>
    </row>
    <row r="3" spans="1:7" s="1" customFormat="1" ht="17.25" customHeight="1">
      <c r="A3" s="22" t="s">
        <v>26</v>
      </c>
      <c r="B3" s="54"/>
      <c r="C3" s="20"/>
      <c r="D3" s="20"/>
      <c r="E3" s="20"/>
      <c r="F3" s="16"/>
      <c r="G3" s="55" t="s">
        <v>2</v>
      </c>
    </row>
    <row r="4" spans="1:7" s="1" customFormat="1" ht="17.25" customHeight="1">
      <c r="A4" s="4" t="s">
        <v>3</v>
      </c>
      <c r="B4" s="4"/>
      <c r="C4" s="4" t="s">
        <v>120</v>
      </c>
      <c r="D4" s="4"/>
      <c r="E4" s="4"/>
      <c r="F4" s="4"/>
      <c r="G4" s="4"/>
    </row>
    <row r="5" spans="1:7" s="1" customFormat="1" ht="17.25" customHeight="1">
      <c r="A5" s="4" t="s">
        <v>5</v>
      </c>
      <c r="B5" s="56" t="s">
        <v>6</v>
      </c>
      <c r="C5" s="33" t="s">
        <v>7</v>
      </c>
      <c r="D5" s="33" t="s">
        <v>29</v>
      </c>
      <c r="E5" s="33" t="s">
        <v>121</v>
      </c>
      <c r="F5" s="33" t="s">
        <v>122</v>
      </c>
      <c r="G5" s="14" t="s">
        <v>123</v>
      </c>
    </row>
    <row r="6" spans="1:7" s="1" customFormat="1" ht="17.25" customHeight="1">
      <c r="A6" s="57" t="s">
        <v>8</v>
      </c>
      <c r="B6" s="6">
        <f>B7</f>
        <v>40603.47</v>
      </c>
      <c r="C6" s="8" t="s">
        <v>124</v>
      </c>
      <c r="D6" s="6">
        <f>D7+D8+D9+D10+D11+D12</f>
        <v>40603.473399999995</v>
      </c>
      <c r="E6" s="6">
        <f>E7+E8+E9+E10+E11+E12</f>
        <v>40603.473399999995</v>
      </c>
      <c r="F6" s="6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" customFormat="1" ht="17.25" customHeight="1">
      <c r="A7" s="57" t="s">
        <v>125</v>
      </c>
      <c r="B7" s="6">
        <f>'收支预算总表'!B7</f>
        <v>40603.47</v>
      </c>
      <c r="C7" s="59" t="str">
        <f>IF(ISBLANK('财拨总表（引用）'!A7)," ",'财拨总表（引用）'!A7)</f>
        <v>一般公共服务支出</v>
      </c>
      <c r="D7" s="8">
        <f>'[1]收支预算总表'!$D$6</f>
        <v>10</v>
      </c>
      <c r="E7" s="8">
        <f>'[1]收支预算总表'!$D$6</f>
        <v>10</v>
      </c>
      <c r="F7" s="6" t="str">
        <f>IF(ISBLANK('财拨总表（引用）'!D7)," ",'财拨总表（引用）'!D7)</f>
        <v> </v>
      </c>
      <c r="G7" s="58"/>
    </row>
    <row r="8" spans="1:7" s="1" customFormat="1" ht="17.25" customHeight="1">
      <c r="A8" s="57" t="s">
        <v>126</v>
      </c>
      <c r="B8" s="8"/>
      <c r="C8" s="59" t="str">
        <f>IF(ISBLANK('财拨总表（引用）'!A8)," ",'财拨总表（引用）'!A8)</f>
        <v>公共安全支出</v>
      </c>
      <c r="D8" s="8">
        <v>0</v>
      </c>
      <c r="E8" s="8">
        <v>0</v>
      </c>
      <c r="F8" s="6" t="str">
        <f>IF(ISBLANK('财拨总表（引用）'!D8)," ",'财拨总表（引用）'!D8)</f>
        <v> </v>
      </c>
      <c r="G8" s="58"/>
    </row>
    <row r="9" spans="1:7" s="1" customFormat="1" ht="17.25" customHeight="1">
      <c r="A9" s="57" t="s">
        <v>127</v>
      </c>
      <c r="B9" s="12"/>
      <c r="C9" s="59" t="str">
        <f>IF(ISBLANK('财拨总表（引用）'!A9)," ",'财拨总表（引用）'!A9)</f>
        <v>节能环保支出</v>
      </c>
      <c r="D9" s="8">
        <f>'[1]收支预算总表'!$D$8+'[3]收支预算总表'!$D$6</f>
        <v>3587.0534000000002</v>
      </c>
      <c r="E9" s="8">
        <f>'[1]收支预算总表'!$D$8+'[3]收支预算总表'!$D$6</f>
        <v>3587.0534000000002</v>
      </c>
      <c r="F9" s="6" t="str">
        <f>IF(ISBLANK('财拨总表（引用）'!D9)," ",'财拨总表（引用）'!D9)</f>
        <v> </v>
      </c>
      <c r="G9" s="58"/>
    </row>
    <row r="10" spans="1:7" s="1" customFormat="1" ht="17.25" customHeight="1">
      <c r="A10" s="57"/>
      <c r="B10" s="60"/>
      <c r="C10" s="59" t="str">
        <f>IF(ISBLANK('财拨总表（引用）'!A10)," ",'财拨总表（引用）'!A10)</f>
        <v>城乡社区支出</v>
      </c>
      <c r="D10" s="8">
        <f>'[1]收支预算总表'!$D$9+'[2]收支预算总表'!$D$6+'[3]收支预算总表'!$D$7</f>
        <v>36290.82</v>
      </c>
      <c r="E10" s="8">
        <f>'[1]收支预算总表'!$D$9+'[2]收支预算总表'!$D$6+'[3]收支预算总表'!$D$7</f>
        <v>36290.82</v>
      </c>
      <c r="F10" s="6" t="str">
        <f>IF(ISBLANK('财拨总表（引用）'!D10)," ",'财拨总表（引用）'!D10)</f>
        <v> </v>
      </c>
      <c r="G10" s="58"/>
    </row>
    <row r="11" spans="1:7" s="1" customFormat="1" ht="17.25" customHeight="1">
      <c r="A11" s="57"/>
      <c r="B11" s="60"/>
      <c r="C11" s="59" t="str">
        <f>IF(ISBLANK('财拨总表（引用）'!A11)," ",'财拨总表（引用）'!A11)</f>
        <v>交通运输支出</v>
      </c>
      <c r="D11" s="8">
        <f>'[1]收支预算总表'!$D$10</f>
        <v>401.6</v>
      </c>
      <c r="E11" s="8">
        <f>'[1]收支预算总表'!$D$10</f>
        <v>401.6</v>
      </c>
      <c r="F11" s="6" t="str">
        <f>IF(ISBLANK('财拨总表（引用）'!D11)," ",'财拨总表（引用）'!D11)</f>
        <v> </v>
      </c>
      <c r="G11" s="58"/>
    </row>
    <row r="12" spans="1:7" s="1" customFormat="1" ht="17.25" customHeight="1">
      <c r="A12" s="57"/>
      <c r="B12" s="60"/>
      <c r="C12" s="59" t="str">
        <f>IF(ISBLANK('财拨总表（引用）'!A12)," ",'财拨总表（引用）'!A12)</f>
        <v>住房保障支出</v>
      </c>
      <c r="D12" s="8">
        <f>'[1]收支预算总表'!$D$11+'[2]收支预算总表'!$D$7+'[3]收支预算总表'!$D$8</f>
        <v>314</v>
      </c>
      <c r="E12" s="8">
        <f>'[1]收支预算总表'!$D$11+'[2]收支预算总表'!$D$7+'[3]收支预算总表'!$D$8</f>
        <v>314</v>
      </c>
      <c r="F12" s="6" t="str">
        <f>IF(ISBLANK('财拨总表（引用）'!D12)," ",'财拨总表（引用）'!D12)</f>
        <v> </v>
      </c>
      <c r="G12" s="58"/>
    </row>
    <row r="13" spans="1:7" s="1" customFormat="1" ht="17.25" customHeight="1">
      <c r="A13" s="57"/>
      <c r="B13" s="60"/>
      <c r="C13" s="59" t="e">
        <f>IF(ISBLANK(财拨总表（引用）!#REF!)," ",财拨总表（引用）!#REF!)</f>
        <v>#REF!</v>
      </c>
      <c r="D13" s="6" t="e">
        <f>IF(ISBLANK(财拨总表（引用）!#REF!)," ",财拨总表（引用）!#REF!)</f>
        <v>#REF!</v>
      </c>
      <c r="E13" s="6" t="e">
        <f>IF(ISBLANK(财拨总表（引用）!#REF!)," ",财拨总表（引用）!#REF!)</f>
        <v>#REF!</v>
      </c>
      <c r="F13" s="6" t="e">
        <f>IF(ISBLANK(财拨总表（引用）!#REF!)," ",财拨总表（引用）!#REF!)</f>
        <v>#REF!</v>
      </c>
      <c r="G13" s="58"/>
    </row>
    <row r="14" spans="1:7" s="1" customFormat="1" ht="19.5" customHeight="1">
      <c r="A14" s="57"/>
      <c r="B14" s="60"/>
      <c r="C14" s="59" t="str">
        <f>IF(ISBLANK('财拨总表（引用）'!A44)," ",'财拨总表（引用）'!A44)</f>
        <v> </v>
      </c>
      <c r="D14" s="6" t="str">
        <f>IF(ISBLANK('财拨总表（引用）'!B44)," ",'财拨总表（引用）'!B44)</f>
        <v> </v>
      </c>
      <c r="E14" s="6" t="str">
        <f>IF(ISBLANK('财拨总表（引用）'!C44)," ",'财拨总表（引用）'!C44)</f>
        <v> </v>
      </c>
      <c r="F14" s="6" t="str">
        <f>IF(ISBLANK('财拨总表（引用）'!D44)," ",'财拨总表（引用）'!D44)</f>
        <v> </v>
      </c>
      <c r="G14" s="58"/>
    </row>
    <row r="15" spans="1:7" s="1" customFormat="1" ht="19.5" customHeight="1">
      <c r="A15" s="57"/>
      <c r="B15" s="60"/>
      <c r="C15" s="59" t="str">
        <f>IF(ISBLANK('财拨总表（引用）'!A45)," ",'财拨总表（引用）'!A45)</f>
        <v> </v>
      </c>
      <c r="D15" s="6" t="str">
        <f>IF(ISBLANK('财拨总表（引用）'!B45)," ",'财拨总表（引用）'!B45)</f>
        <v> </v>
      </c>
      <c r="E15" s="6" t="str">
        <f>IF(ISBLANK('财拨总表（引用）'!C45)," ",'财拨总表（引用）'!C45)</f>
        <v> </v>
      </c>
      <c r="F15" s="6" t="str">
        <f>IF(ISBLANK('财拨总表（引用）'!D45)," ",'财拨总表（引用）'!D45)</f>
        <v> </v>
      </c>
      <c r="G15" s="58"/>
    </row>
    <row r="16" spans="1:7" s="1" customFormat="1" ht="17.25" customHeight="1">
      <c r="A16" s="57" t="s">
        <v>128</v>
      </c>
      <c r="B16" s="60"/>
      <c r="C16" s="8" t="s">
        <v>129</v>
      </c>
      <c r="D16" s="6" t="str">
        <f>IF(ISBLANK('财拨总表（引用）'!B46)," ",'财拨总表（引用）'!B46)</f>
        <v> </v>
      </c>
      <c r="E16" s="6" t="str">
        <f>IF(ISBLANK('财拨总表（引用）'!C46)," ",'财拨总表（引用）'!C46)</f>
        <v> </v>
      </c>
      <c r="F16" s="6" t="str">
        <f>IF(ISBLANK('财拨总表（引用）'!D46)," ",'财拨总表（引用）'!D46)</f>
        <v> </v>
      </c>
      <c r="G16" s="58"/>
    </row>
    <row r="17" spans="1:7" s="1" customFormat="1" ht="17.25" customHeight="1">
      <c r="A17" s="14" t="s">
        <v>130</v>
      </c>
      <c r="B17" s="3"/>
      <c r="C17" s="8"/>
      <c r="D17" s="6" t="str">
        <f>IF(ISBLANK('财拨总表（引用）'!B47)," ",'财拨总表（引用）'!B47)</f>
        <v> </v>
      </c>
      <c r="E17" s="6" t="str">
        <f>IF(ISBLANK('财拨总表（引用）'!C47)," ",'财拨总表（引用）'!C47)</f>
        <v> </v>
      </c>
      <c r="F17" s="6" t="str">
        <f>IF(ISBLANK('财拨总表（引用）'!D47)," ",'财拨总表（引用）'!D47)</f>
        <v> </v>
      </c>
      <c r="G17" s="58"/>
    </row>
    <row r="18" spans="1:7" s="1" customFormat="1" ht="17.25" customHeight="1">
      <c r="A18" s="57" t="s">
        <v>131</v>
      </c>
      <c r="B18" s="61"/>
      <c r="C18" s="8"/>
      <c r="D18" s="6" t="str">
        <f>IF(ISBLANK('财拨总表（引用）'!B48)," ",'财拨总表（引用）'!B48)</f>
        <v> </v>
      </c>
      <c r="E18" s="6" t="str">
        <f>IF(ISBLANK('财拨总表（引用）'!C48)," ",'财拨总表（引用）'!C48)</f>
        <v> </v>
      </c>
      <c r="F18" s="6" t="str">
        <f>IF(ISBLANK('财拨总表（引用）'!D48)," ",'财拨总表（引用）'!D48)</f>
        <v> </v>
      </c>
      <c r="G18" s="58"/>
    </row>
    <row r="19" spans="1:7" s="1" customFormat="1" ht="17.25" customHeight="1">
      <c r="A19" s="57"/>
      <c r="B19" s="60"/>
      <c r="C19" s="8"/>
      <c r="D19" s="6" t="str">
        <f>IF(ISBLANK('财拨总表（引用）'!B49)," ",'财拨总表（引用）'!B49)</f>
        <v> </v>
      </c>
      <c r="E19" s="6" t="str">
        <f>IF(ISBLANK('财拨总表（引用）'!C49)," ",'财拨总表（引用）'!C49)</f>
        <v> </v>
      </c>
      <c r="F19" s="6" t="str">
        <f>IF(ISBLANK('财拨总表（引用）'!D49)," ",'财拨总表（引用）'!D49)</f>
        <v> </v>
      </c>
      <c r="G19" s="58"/>
    </row>
    <row r="20" spans="1:7" s="1" customFormat="1" ht="17.25" customHeight="1">
      <c r="A20" s="57"/>
      <c r="B20" s="60"/>
      <c r="C20" s="8"/>
      <c r="D20" s="6" t="str">
        <f>IF(ISBLANK('财拨总表（引用）'!B50)," ",'财拨总表（引用）'!B50)</f>
        <v> </v>
      </c>
      <c r="E20" s="6" t="str">
        <f>IF(ISBLANK('财拨总表（引用）'!C50)," ",'财拨总表（引用）'!C50)</f>
        <v> </v>
      </c>
      <c r="F20" s="6" t="str">
        <f>IF(ISBLANK('财拨总表（引用）'!D50)," ",'财拨总表（引用）'!D50)</f>
        <v> </v>
      </c>
      <c r="G20" s="58"/>
    </row>
    <row r="21" spans="1:7" s="1" customFormat="1" ht="17.25" customHeight="1">
      <c r="A21" s="62" t="s">
        <v>23</v>
      </c>
      <c r="B21" s="6">
        <f>B6</f>
        <v>40603.47</v>
      </c>
      <c r="C21" s="62" t="s">
        <v>24</v>
      </c>
      <c r="D21" s="6" t="e">
        <f>SUM(D7:D20)</f>
        <v>#REF!</v>
      </c>
      <c r="E21" s="6" t="e">
        <f>D21</f>
        <v>#REF!</v>
      </c>
      <c r="F21" s="6" t="str">
        <f>IF(ISBLANK('财拨总表（引用）'!D6)," ",'财拨总表（引用）'!D6)</f>
        <v> </v>
      </c>
      <c r="G21" s="58" t="str">
        <f>IF(ISBLANK('财拨总表（引用）'!E6)," ",'财拨总表（引用）'!E6)</f>
        <v> </v>
      </c>
    </row>
    <row r="22" spans="2:7" s="1" customFormat="1" ht="15.75">
      <c r="B22" s="63"/>
      <c r="D22" s="64"/>
      <c r="G22" s="24"/>
    </row>
    <row r="23" spans="2:7" s="1" customFormat="1" ht="15.75">
      <c r="B23" s="63"/>
      <c r="G23" s="24"/>
    </row>
    <row r="24" spans="2:7" s="1" customFormat="1" ht="15.75">
      <c r="B24" s="63"/>
      <c r="G24" s="24"/>
    </row>
    <row r="25" spans="2:7" s="1" customFormat="1" ht="15.75">
      <c r="B25" s="63"/>
      <c r="G25" s="24"/>
    </row>
    <row r="26" spans="2:7" s="1" customFormat="1" ht="15.75">
      <c r="B26" s="63"/>
      <c r="G26" s="24"/>
    </row>
    <row r="27" spans="2:7" s="1" customFormat="1" ht="15.75">
      <c r="B27" s="63"/>
      <c r="G27" s="24"/>
    </row>
    <row r="28" spans="2:7" s="1" customFormat="1" ht="15.75">
      <c r="B28" s="63"/>
      <c r="G28" s="24"/>
    </row>
    <row r="29" spans="2:7" s="1" customFormat="1" ht="15.75">
      <c r="B29" s="63"/>
      <c r="G29" s="24"/>
    </row>
    <row r="30" spans="2:7" s="1" customFormat="1" ht="15.75">
      <c r="B30" s="63"/>
      <c r="G30" s="24"/>
    </row>
    <row r="31" spans="2:7" s="1" customFormat="1" ht="15.75">
      <c r="B31" s="63"/>
      <c r="G31" s="24"/>
    </row>
    <row r="32" spans="2:7" s="1" customFormat="1" ht="15.75">
      <c r="B32" s="63"/>
      <c r="G32" s="24"/>
    </row>
    <row r="33" spans="2:7" s="1" customFormat="1" ht="15.75">
      <c r="B33" s="63"/>
      <c r="G33" s="24"/>
    </row>
    <row r="34" spans="2:7" s="1" customFormat="1" ht="15.75">
      <c r="B34" s="63"/>
      <c r="G34" s="24"/>
    </row>
    <row r="35" spans="2:7" s="1" customFormat="1" ht="15.75">
      <c r="B35" s="63"/>
      <c r="G35" s="24"/>
    </row>
    <row r="36" spans="2:7" s="1" customFormat="1" ht="15.75">
      <c r="B36" s="63"/>
      <c r="G36" s="24"/>
    </row>
    <row r="37" spans="2:7" s="1" customFormat="1" ht="15.75">
      <c r="B37" s="63"/>
      <c r="G37" s="24"/>
    </row>
    <row r="38" spans="2:7" s="1" customFormat="1" ht="15.75">
      <c r="B38" s="63"/>
      <c r="G38" s="24"/>
    </row>
    <row r="39" spans="2:7" s="1" customFormat="1" ht="15.75">
      <c r="B39" s="63"/>
      <c r="G39" s="24"/>
    </row>
    <row r="40" spans="2:7" s="1" customFormat="1" ht="15.75">
      <c r="B40" s="63"/>
      <c r="G40" s="24"/>
    </row>
    <row r="41" spans="2:7" s="1" customFormat="1" ht="15.75">
      <c r="B41" s="63"/>
      <c r="G41" s="24"/>
    </row>
    <row r="42" spans="2:7" s="1" customFormat="1" ht="15.75">
      <c r="B42" s="63"/>
      <c r="G42" s="24"/>
    </row>
    <row r="43" spans="2:7" s="1" customFormat="1" ht="15.75">
      <c r="B43" s="63"/>
      <c r="G43" s="24"/>
    </row>
    <row r="44" spans="2:7" s="1" customFormat="1" ht="15.75">
      <c r="B44" s="63"/>
      <c r="G44" s="24"/>
    </row>
    <row r="45" spans="2:7" s="1" customFormat="1" ht="15.75">
      <c r="B45" s="63"/>
      <c r="G45" s="24"/>
    </row>
    <row r="46" spans="2:7" s="1" customFormat="1" ht="15.75">
      <c r="B46" s="63"/>
      <c r="G46" s="24"/>
    </row>
    <row r="47" spans="2:32" s="1" customFormat="1" ht="15.75">
      <c r="B47" s="63"/>
      <c r="G47" s="24"/>
      <c r="AF47" s="13"/>
    </row>
    <row r="48" spans="2:30" s="1" customFormat="1" ht="15.75">
      <c r="B48" s="63"/>
      <c r="G48" s="24"/>
      <c r="AD48" s="13"/>
    </row>
    <row r="49" spans="2:32" s="1" customFormat="1" ht="15.75">
      <c r="B49" s="63"/>
      <c r="G49" s="24"/>
      <c r="AE49" s="13"/>
      <c r="AF49" s="13"/>
    </row>
    <row r="50" spans="2:33" s="1" customFormat="1" ht="15.75">
      <c r="B50" s="63"/>
      <c r="G50" s="24"/>
      <c r="AF50" s="13"/>
      <c r="AG50" s="13"/>
    </row>
    <row r="51" spans="2:33" s="1" customFormat="1" ht="15.75">
      <c r="B51" s="63"/>
      <c r="G51" s="24"/>
      <c r="AG51" s="65"/>
    </row>
    <row r="52" spans="2:7" s="1" customFormat="1" ht="15.75">
      <c r="B52" s="63"/>
      <c r="G52" s="24"/>
    </row>
    <row r="53" spans="2:7" s="1" customFormat="1" ht="15.75">
      <c r="B53" s="63"/>
      <c r="G53" s="24"/>
    </row>
    <row r="54" spans="2:7" s="1" customFormat="1" ht="15.75">
      <c r="B54" s="63"/>
      <c r="G54" s="24"/>
    </row>
    <row r="55" spans="2:7" s="1" customFormat="1" ht="15.75">
      <c r="B55" s="63"/>
      <c r="G55" s="24"/>
    </row>
    <row r="56" spans="2:7" s="1" customFormat="1" ht="15.75">
      <c r="B56" s="63"/>
      <c r="G56" s="24"/>
    </row>
    <row r="57" spans="2:7" s="1" customFormat="1" ht="15.75">
      <c r="B57" s="63"/>
      <c r="G57" s="24"/>
    </row>
    <row r="58" spans="2:7" s="1" customFormat="1" ht="15.75">
      <c r="B58" s="63"/>
      <c r="G58" s="24"/>
    </row>
    <row r="59" spans="2:7" s="1" customFormat="1" ht="15.75">
      <c r="B59" s="63"/>
      <c r="G59" s="24"/>
    </row>
    <row r="60" spans="2:7" s="1" customFormat="1" ht="15.75">
      <c r="B60" s="63"/>
      <c r="G60" s="24"/>
    </row>
    <row r="61" spans="2:7" s="1" customFormat="1" ht="15.75">
      <c r="B61" s="63"/>
      <c r="G61" s="24"/>
    </row>
    <row r="62" spans="2:7" s="1" customFormat="1" ht="15.75">
      <c r="B62" s="63"/>
      <c r="G62" s="24"/>
    </row>
    <row r="63" spans="2:7" s="1" customFormat="1" ht="15.75">
      <c r="B63" s="63"/>
      <c r="G63" s="24"/>
    </row>
    <row r="64" spans="2:7" s="1" customFormat="1" ht="15.75">
      <c r="B64" s="63"/>
      <c r="G64" s="24"/>
    </row>
    <row r="65" spans="2:7" s="1" customFormat="1" ht="15.75">
      <c r="B65" s="63"/>
      <c r="G65" s="24"/>
    </row>
    <row r="66" spans="2:7" s="1" customFormat="1" ht="15.75">
      <c r="B66" s="63"/>
      <c r="G66" s="24"/>
    </row>
    <row r="67" spans="2:7" s="1" customFormat="1" ht="15.75">
      <c r="B67" s="63"/>
      <c r="G67" s="24"/>
    </row>
    <row r="68" spans="2:7" s="1" customFormat="1" ht="15.75">
      <c r="B68" s="63"/>
      <c r="G68" s="24"/>
    </row>
    <row r="69" spans="2:7" s="1" customFormat="1" ht="15.75">
      <c r="B69" s="63"/>
      <c r="G69" s="24"/>
    </row>
    <row r="70" spans="2:7" s="1" customFormat="1" ht="15.75">
      <c r="B70" s="63"/>
      <c r="G70" s="24"/>
    </row>
    <row r="71" spans="2:7" s="1" customFormat="1" ht="15.75">
      <c r="B71" s="63"/>
      <c r="G71" s="24"/>
    </row>
    <row r="72" spans="2:7" s="1" customFormat="1" ht="15.75">
      <c r="B72" s="63"/>
      <c r="G72" s="24"/>
    </row>
    <row r="73" spans="2:7" s="1" customFormat="1" ht="15.75">
      <c r="B73" s="63"/>
      <c r="G73" s="24"/>
    </row>
    <row r="74" spans="2:7" s="1" customFormat="1" ht="15.75">
      <c r="B74" s="63"/>
      <c r="G74" s="24"/>
    </row>
    <row r="75" spans="2:7" s="1" customFormat="1" ht="15.75">
      <c r="B75" s="63"/>
      <c r="G75" s="24"/>
    </row>
    <row r="76" spans="2:7" s="1" customFormat="1" ht="15.75">
      <c r="B76" s="63"/>
      <c r="G76" s="24"/>
    </row>
    <row r="77" spans="2:7" s="1" customFormat="1" ht="15.75">
      <c r="B77" s="63"/>
      <c r="G77" s="24"/>
    </row>
    <row r="78" spans="2:7" s="1" customFormat="1" ht="15.75">
      <c r="B78" s="63"/>
      <c r="G78" s="24"/>
    </row>
    <row r="79" spans="2:7" s="1" customFormat="1" ht="15.75">
      <c r="B79" s="63"/>
      <c r="G79" s="24"/>
    </row>
    <row r="80" spans="2:7" s="1" customFormat="1" ht="15.75">
      <c r="B80" s="63"/>
      <c r="G80" s="24"/>
    </row>
    <row r="81" spans="2:7" s="1" customFormat="1" ht="15.75">
      <c r="B81" s="63"/>
      <c r="G81" s="24"/>
    </row>
    <row r="82" spans="2:7" s="1" customFormat="1" ht="15.75">
      <c r="B82" s="63"/>
      <c r="G82" s="24"/>
    </row>
    <row r="83" spans="2:7" s="1" customFormat="1" ht="15.75">
      <c r="B83" s="63"/>
      <c r="G83" s="24"/>
    </row>
    <row r="84" spans="2:7" s="1" customFormat="1" ht="15.75">
      <c r="B84" s="63"/>
      <c r="G84" s="24"/>
    </row>
    <row r="85" spans="2:7" s="1" customFormat="1" ht="15.75">
      <c r="B85" s="63"/>
      <c r="G85" s="24"/>
    </row>
    <row r="86" spans="2:7" s="1" customFormat="1" ht="15.75">
      <c r="B86" s="63"/>
      <c r="G86" s="24"/>
    </row>
    <row r="87" spans="2:7" s="1" customFormat="1" ht="15.75">
      <c r="B87" s="63"/>
      <c r="G87" s="24"/>
    </row>
    <row r="88" spans="2:26" s="1" customFormat="1" ht="15.75">
      <c r="B88" s="63"/>
      <c r="G88" s="24"/>
      <c r="Z88" s="13"/>
    </row>
    <row r="89" spans="2:26" s="1" customFormat="1" ht="15.75">
      <c r="B89" s="63"/>
      <c r="G89" s="24"/>
      <c r="W89" s="13"/>
      <c r="X89" s="13"/>
      <c r="Y89" s="13"/>
      <c r="Z89" s="65"/>
    </row>
    <row r="90" spans="2:7" s="1" customFormat="1" ht="15.75">
      <c r="B90" s="63"/>
      <c r="G90" s="24"/>
    </row>
    <row r="91" spans="2:7" s="1" customFormat="1" ht="15.75">
      <c r="B91" s="63"/>
      <c r="G91" s="24"/>
    </row>
    <row r="92" spans="2:7" s="1" customFormat="1" ht="15.75">
      <c r="B92" s="63"/>
      <c r="G92" s="24"/>
    </row>
    <row r="93" spans="2:7" s="1" customFormat="1" ht="15.75">
      <c r="B93" s="63"/>
      <c r="G93" s="24"/>
    </row>
    <row r="94" spans="2:7" s="1" customFormat="1" ht="15.75">
      <c r="B94" s="63"/>
      <c r="G94" s="24"/>
    </row>
    <row r="95" spans="2:7" s="1" customFormat="1" ht="15.75">
      <c r="B95" s="63"/>
      <c r="G95" s="24"/>
    </row>
    <row r="96" spans="2:7" s="1" customFormat="1" ht="15.75">
      <c r="B96" s="63"/>
      <c r="G96" s="24"/>
    </row>
    <row r="97" spans="2:7" s="1" customFormat="1" ht="15.75">
      <c r="B97" s="63"/>
      <c r="G97" s="24"/>
    </row>
    <row r="98" spans="2:7" s="1" customFormat="1" ht="15.75">
      <c r="B98" s="63"/>
      <c r="G98" s="24"/>
    </row>
    <row r="99" spans="2:7" s="1" customFormat="1" ht="15.75">
      <c r="B99" s="63"/>
      <c r="G99" s="24"/>
    </row>
    <row r="100" spans="2:7" s="1" customFormat="1" ht="15.75">
      <c r="B100" s="63"/>
      <c r="G100" s="24"/>
    </row>
    <row r="101" spans="2:7" s="1" customFormat="1" ht="15.75">
      <c r="B101" s="63"/>
      <c r="G101" s="24"/>
    </row>
    <row r="102" spans="2:7" s="1" customFormat="1" ht="15.75">
      <c r="B102" s="63"/>
      <c r="G102" s="24"/>
    </row>
    <row r="103" spans="2:7" s="1" customFormat="1" ht="15.75">
      <c r="B103" s="63"/>
      <c r="G103" s="24"/>
    </row>
    <row r="104" spans="2:7" s="1" customFormat="1" ht="15.75">
      <c r="B104" s="63"/>
      <c r="G104" s="24"/>
    </row>
    <row r="105" spans="2:7" s="1" customFormat="1" ht="15.75">
      <c r="B105" s="63"/>
      <c r="G105" s="24"/>
    </row>
    <row r="106" spans="2:7" s="1" customFormat="1" ht="15.75">
      <c r="B106" s="63"/>
      <c r="G106" s="24"/>
    </row>
    <row r="107" spans="2:7" s="1" customFormat="1" ht="15.75">
      <c r="B107" s="63"/>
      <c r="G107" s="24"/>
    </row>
    <row r="108" spans="2:7" s="1" customFormat="1" ht="15.75">
      <c r="B108" s="63"/>
      <c r="G108" s="24"/>
    </row>
    <row r="109" spans="2:7" s="1" customFormat="1" ht="15.75">
      <c r="B109" s="63"/>
      <c r="G109" s="24"/>
    </row>
    <row r="110" spans="2:7" s="1" customFormat="1" ht="15.75">
      <c r="B110" s="63"/>
      <c r="G110" s="24"/>
    </row>
    <row r="111" spans="2:7" s="1" customFormat="1" ht="15.75">
      <c r="B111" s="63"/>
      <c r="G111" s="24"/>
    </row>
    <row r="112" spans="2:7" s="1" customFormat="1" ht="15.75">
      <c r="B112" s="63"/>
      <c r="G112" s="24"/>
    </row>
    <row r="113" spans="2:7" s="1" customFormat="1" ht="15.75">
      <c r="B113" s="63"/>
      <c r="G113" s="24"/>
    </row>
    <row r="114" spans="2:7" s="1" customFormat="1" ht="15.75">
      <c r="B114" s="63"/>
      <c r="G114" s="24"/>
    </row>
    <row r="115" spans="2:7" s="1" customFormat="1" ht="15.75">
      <c r="B115" s="63"/>
      <c r="G115" s="24"/>
    </row>
    <row r="116" spans="2:7" s="1" customFormat="1" ht="15.75">
      <c r="B116" s="63"/>
      <c r="G116" s="24"/>
    </row>
    <row r="117" spans="2:7" s="1" customFormat="1" ht="15.75">
      <c r="B117" s="63"/>
      <c r="G117" s="24"/>
    </row>
    <row r="118" spans="2:7" s="1" customFormat="1" ht="15.75">
      <c r="B118" s="63"/>
      <c r="G118" s="24"/>
    </row>
    <row r="119" spans="2:7" s="1" customFormat="1" ht="15.75">
      <c r="B119" s="63"/>
      <c r="G119" s="24"/>
    </row>
    <row r="120" spans="2:7" s="1" customFormat="1" ht="15.75">
      <c r="B120" s="63"/>
      <c r="G120" s="24"/>
    </row>
    <row r="121" spans="2:7" s="1" customFormat="1" ht="15.75">
      <c r="B121" s="63"/>
      <c r="G121" s="24"/>
    </row>
    <row r="122" spans="2:7" s="1" customFormat="1" ht="15.75">
      <c r="B122" s="63"/>
      <c r="G122" s="24"/>
    </row>
    <row r="123" spans="2:7" s="1" customFormat="1" ht="15.75">
      <c r="B123" s="63"/>
      <c r="G123" s="24"/>
    </row>
    <row r="124" spans="2:7" s="1" customFormat="1" ht="15.75">
      <c r="B124" s="63"/>
      <c r="G124" s="24"/>
    </row>
    <row r="125" spans="2:7" s="1" customFormat="1" ht="15.75">
      <c r="B125" s="63"/>
      <c r="G125" s="24"/>
    </row>
    <row r="126" spans="2:7" s="1" customFormat="1" ht="15.75">
      <c r="B126" s="63"/>
      <c r="G126" s="24"/>
    </row>
    <row r="127" spans="2:7" s="1" customFormat="1" ht="15.75">
      <c r="B127" s="63"/>
      <c r="G127" s="24"/>
    </row>
    <row r="128" spans="2:7" s="1" customFormat="1" ht="15.75">
      <c r="B128" s="63"/>
      <c r="G128" s="24"/>
    </row>
    <row r="129" spans="2:7" s="1" customFormat="1" ht="15.75">
      <c r="B129" s="63"/>
      <c r="G129" s="24"/>
    </row>
    <row r="130" spans="2:7" s="1" customFormat="1" ht="15.75">
      <c r="B130" s="63"/>
      <c r="G130" s="24"/>
    </row>
    <row r="131" spans="2:7" s="1" customFormat="1" ht="15.75">
      <c r="B131" s="63"/>
      <c r="G131" s="24"/>
    </row>
    <row r="132" spans="2:7" s="1" customFormat="1" ht="15.75">
      <c r="B132" s="63"/>
      <c r="G132" s="24"/>
    </row>
    <row r="133" spans="2:7" s="1" customFormat="1" ht="15.75">
      <c r="B133" s="63"/>
      <c r="G133" s="24"/>
    </row>
    <row r="134" spans="2:7" s="1" customFormat="1" ht="15.75">
      <c r="B134" s="63"/>
      <c r="G134" s="24"/>
    </row>
    <row r="135" spans="2:7" s="1" customFormat="1" ht="15.75">
      <c r="B135" s="63"/>
      <c r="G135" s="24"/>
    </row>
    <row r="136" spans="2:7" s="1" customFormat="1" ht="15.75">
      <c r="B136" s="63"/>
      <c r="G136" s="24"/>
    </row>
    <row r="137" spans="2:7" s="1" customFormat="1" ht="15.75">
      <c r="B137" s="63"/>
      <c r="G137" s="24"/>
    </row>
    <row r="138" spans="2:7" s="1" customFormat="1" ht="15.75">
      <c r="B138" s="63"/>
      <c r="G138" s="24"/>
    </row>
    <row r="139" spans="2:7" s="1" customFormat="1" ht="15.75">
      <c r="B139" s="63"/>
      <c r="G139" s="24"/>
    </row>
    <row r="140" spans="2:7" s="1" customFormat="1" ht="15.75">
      <c r="B140" s="63"/>
      <c r="G140" s="24"/>
    </row>
    <row r="141" spans="2:7" s="1" customFormat="1" ht="15.75">
      <c r="B141" s="63"/>
      <c r="G141" s="24"/>
    </row>
    <row r="142" spans="2:7" s="1" customFormat="1" ht="15.75">
      <c r="B142" s="63"/>
      <c r="G142" s="24"/>
    </row>
    <row r="143" spans="2:7" s="1" customFormat="1" ht="15.75">
      <c r="B143" s="63"/>
      <c r="G143" s="24"/>
    </row>
    <row r="144" spans="2:7" s="1" customFormat="1" ht="15.75">
      <c r="B144" s="63"/>
      <c r="G144" s="24"/>
    </row>
    <row r="145" spans="2:7" s="1" customFormat="1" ht="15.75">
      <c r="B145" s="63"/>
      <c r="G145" s="24"/>
    </row>
    <row r="146" spans="2:7" s="1" customFormat="1" ht="15.75">
      <c r="B146" s="63"/>
      <c r="G146" s="24"/>
    </row>
    <row r="147" spans="2:7" s="1" customFormat="1" ht="15.75">
      <c r="B147" s="63"/>
      <c r="G147" s="24"/>
    </row>
    <row r="148" spans="2:7" s="1" customFormat="1" ht="15.75">
      <c r="B148" s="63"/>
      <c r="G148" s="24"/>
    </row>
    <row r="149" spans="2:7" s="1" customFormat="1" ht="15.75">
      <c r="B149" s="63"/>
      <c r="G149" s="24"/>
    </row>
    <row r="150" spans="2:7" s="1" customFormat="1" ht="15.75">
      <c r="B150" s="63"/>
      <c r="G150" s="24"/>
    </row>
    <row r="151" spans="2:7" s="1" customFormat="1" ht="15.75">
      <c r="B151" s="63"/>
      <c r="G151" s="24"/>
    </row>
    <row r="152" spans="2:7" s="1" customFormat="1" ht="15.75">
      <c r="B152" s="63"/>
      <c r="G152" s="24"/>
    </row>
    <row r="153" spans="2:7" s="1" customFormat="1" ht="15.75">
      <c r="B153" s="63"/>
      <c r="G153" s="24"/>
    </row>
    <row r="154" spans="2:7" s="1" customFormat="1" ht="15.75">
      <c r="B154" s="63"/>
      <c r="G154" s="24"/>
    </row>
    <row r="155" spans="2:7" s="1" customFormat="1" ht="15.75">
      <c r="B155" s="63"/>
      <c r="G155" s="24"/>
    </row>
    <row r="156" spans="2:7" s="1" customFormat="1" ht="15.75">
      <c r="B156" s="63"/>
      <c r="G156" s="24"/>
    </row>
    <row r="157" spans="2:7" s="1" customFormat="1" ht="15.75">
      <c r="B157" s="63"/>
      <c r="G157" s="24"/>
    </row>
    <row r="158" spans="2:7" s="1" customFormat="1" ht="15.75">
      <c r="B158" s="63"/>
      <c r="G158" s="24"/>
    </row>
    <row r="159" spans="2:7" s="1" customFormat="1" ht="15.75">
      <c r="B159" s="63"/>
      <c r="G159" s="24"/>
    </row>
    <row r="160" spans="2:7" s="1" customFormat="1" ht="15.75">
      <c r="B160" s="63"/>
      <c r="G160" s="24"/>
    </row>
    <row r="161" spans="2:7" s="1" customFormat="1" ht="15.75">
      <c r="B161" s="63"/>
      <c r="G161" s="24"/>
    </row>
    <row r="162" spans="2:7" s="1" customFormat="1" ht="15.75">
      <c r="B162" s="63"/>
      <c r="G162" s="24"/>
    </row>
    <row r="163" spans="2:7" s="1" customFormat="1" ht="15.75">
      <c r="B163" s="63"/>
      <c r="G163" s="24"/>
    </row>
    <row r="164" spans="2:7" s="1" customFormat="1" ht="15.75">
      <c r="B164" s="63"/>
      <c r="G164" s="24"/>
    </row>
    <row r="165" spans="2:7" s="1" customFormat="1" ht="15.75">
      <c r="B165" s="63"/>
      <c r="G165" s="24"/>
    </row>
    <row r="166" spans="2:7" s="1" customFormat="1" ht="15.75">
      <c r="B166" s="63"/>
      <c r="G166" s="24"/>
    </row>
    <row r="167" spans="2:7" s="1" customFormat="1" ht="15.75">
      <c r="B167" s="63"/>
      <c r="G167" s="24"/>
    </row>
    <row r="168" spans="2:7" s="1" customFormat="1" ht="15.75">
      <c r="B168" s="63"/>
      <c r="G168" s="24"/>
    </row>
    <row r="169" spans="2:7" s="1" customFormat="1" ht="15.75">
      <c r="B169" s="63"/>
      <c r="G169" s="24"/>
    </row>
    <row r="170" spans="2:7" s="1" customFormat="1" ht="15.75">
      <c r="B170" s="63"/>
      <c r="G170" s="24"/>
    </row>
    <row r="171" spans="2:7" s="1" customFormat="1" ht="15.75">
      <c r="B171" s="63"/>
      <c r="G171" s="24"/>
    </row>
    <row r="172" spans="2:7" s="1" customFormat="1" ht="15.75">
      <c r="B172" s="63"/>
      <c r="G172" s="24"/>
    </row>
    <row r="173" spans="2:7" s="1" customFormat="1" ht="15.75">
      <c r="B173" s="63"/>
      <c r="G173" s="24"/>
    </row>
    <row r="174" spans="2:7" s="1" customFormat="1" ht="15.75">
      <c r="B174" s="63"/>
      <c r="G174" s="24"/>
    </row>
    <row r="175" spans="2:7" s="1" customFormat="1" ht="15.75">
      <c r="B175" s="63"/>
      <c r="G175" s="24"/>
    </row>
    <row r="176" spans="2:7" s="1" customFormat="1" ht="15.75">
      <c r="B176" s="63"/>
      <c r="G176" s="24"/>
    </row>
    <row r="177" spans="2:7" s="1" customFormat="1" ht="15.75">
      <c r="B177" s="63"/>
      <c r="G177" s="24"/>
    </row>
    <row r="178" spans="2:7" s="1" customFormat="1" ht="15.75">
      <c r="B178" s="63"/>
      <c r="G178" s="24"/>
    </row>
    <row r="179" spans="2:7" s="1" customFormat="1" ht="15.75">
      <c r="B179" s="63"/>
      <c r="G179" s="24"/>
    </row>
    <row r="180" spans="2:7" s="1" customFormat="1" ht="15.75">
      <c r="B180" s="63"/>
      <c r="G180" s="24"/>
    </row>
    <row r="181" spans="2:7" s="1" customFormat="1" ht="15.75">
      <c r="B181" s="63"/>
      <c r="G181" s="24"/>
    </row>
    <row r="182" spans="2:7" s="1" customFormat="1" ht="15.75">
      <c r="B182" s="63"/>
      <c r="G182" s="24"/>
    </row>
    <row r="183" spans="2:7" s="1" customFormat="1" ht="15.75">
      <c r="B183" s="63"/>
      <c r="G183" s="24"/>
    </row>
    <row r="184" spans="2:7" s="1" customFormat="1" ht="15.75">
      <c r="B184" s="63"/>
      <c r="G184" s="24"/>
    </row>
    <row r="185" spans="2:7" s="1" customFormat="1" ht="15.75">
      <c r="B185" s="63"/>
      <c r="G185" s="24"/>
    </row>
    <row r="186" spans="2:7" s="1" customFormat="1" ht="15.75">
      <c r="B186" s="63"/>
      <c r="G186" s="24"/>
    </row>
    <row r="187" spans="2:7" s="1" customFormat="1" ht="15.75">
      <c r="B187" s="63"/>
      <c r="G187" s="24"/>
    </row>
    <row r="188" spans="2:7" s="1" customFormat="1" ht="15.75">
      <c r="B188" s="63"/>
      <c r="G188" s="24"/>
    </row>
    <row r="189" spans="2:7" s="1" customFormat="1" ht="15.75">
      <c r="B189" s="63"/>
      <c r="G189" s="24"/>
    </row>
    <row r="190" spans="2:7" s="1" customFormat="1" ht="15.75">
      <c r="B190" s="63"/>
      <c r="G190" s="24"/>
    </row>
    <row r="191" spans="2:7" s="1" customFormat="1" ht="15.75">
      <c r="B191" s="63"/>
      <c r="G191" s="24"/>
    </row>
    <row r="192" spans="2:7" s="1" customFormat="1" ht="15.75">
      <c r="B192" s="63"/>
      <c r="G192" s="24"/>
    </row>
    <row r="193" spans="2:7" s="1" customFormat="1" ht="15.75">
      <c r="B193" s="63"/>
      <c r="G193" s="24"/>
    </row>
    <row r="194" spans="2:7" s="1" customFormat="1" ht="15.75">
      <c r="B194" s="63"/>
      <c r="G194" s="24"/>
    </row>
    <row r="195" spans="2:7" s="1" customFormat="1" ht="15.75">
      <c r="B195" s="63"/>
      <c r="G195" s="24"/>
    </row>
    <row r="196" spans="2:7" s="1" customFormat="1" ht="15.75">
      <c r="B196" s="63"/>
      <c r="G196" s="24"/>
    </row>
    <row r="197" spans="2:7" s="1" customFormat="1" ht="15.75">
      <c r="B197" s="63"/>
      <c r="G197" s="24"/>
    </row>
    <row r="198" spans="2:7" s="1" customFormat="1" ht="15.75">
      <c r="B198" s="63"/>
      <c r="G198" s="24"/>
    </row>
    <row r="199" spans="2:7" s="1" customFormat="1" ht="15.75">
      <c r="B199" s="63"/>
      <c r="G199" s="24"/>
    </row>
    <row r="200" spans="2:7" s="1" customFormat="1" ht="15.75">
      <c r="B200" s="63"/>
      <c r="G200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1">
      <selection activeCell="A7" sqref="A7:IV45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15"/>
      <c r="G1" s="15"/>
    </row>
    <row r="2" spans="1:7" s="1" customFormat="1" ht="29.25" customHeight="1">
      <c r="A2" s="39" t="s">
        <v>132</v>
      </c>
      <c r="B2" s="39"/>
      <c r="C2" s="39"/>
      <c r="D2" s="39"/>
      <c r="E2" s="39"/>
      <c r="F2" s="18"/>
      <c r="G2" s="18"/>
    </row>
    <row r="3" spans="1:7" s="1" customFormat="1" ht="21" customHeight="1">
      <c r="A3" s="40" t="s">
        <v>26</v>
      </c>
      <c r="B3" s="41"/>
      <c r="C3" s="41"/>
      <c r="D3" s="41"/>
      <c r="E3" s="42" t="s">
        <v>2</v>
      </c>
      <c r="F3" s="15"/>
      <c r="G3" s="15"/>
    </row>
    <row r="4" spans="1:7" s="1" customFormat="1" ht="17.25" customHeight="1">
      <c r="A4" s="43" t="s">
        <v>114</v>
      </c>
      <c r="B4" s="43"/>
      <c r="C4" s="43" t="s">
        <v>133</v>
      </c>
      <c r="D4" s="43"/>
      <c r="E4" s="43"/>
      <c r="F4" s="15"/>
      <c r="G4" s="15"/>
    </row>
    <row r="5" spans="1:7" s="1" customFormat="1" ht="21" customHeight="1">
      <c r="A5" s="43" t="s">
        <v>117</v>
      </c>
      <c r="B5" s="43" t="s">
        <v>118</v>
      </c>
      <c r="C5" s="43" t="s">
        <v>29</v>
      </c>
      <c r="D5" s="43" t="s">
        <v>115</v>
      </c>
      <c r="E5" s="43" t="s">
        <v>116</v>
      </c>
      <c r="F5" s="15"/>
      <c r="G5" s="15"/>
    </row>
    <row r="6" spans="1:7" s="1" customFormat="1" ht="21" customHeight="1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15"/>
      <c r="G6" s="15"/>
    </row>
    <row r="7" spans="1:5" s="37" customFormat="1" ht="27" customHeight="1">
      <c r="A7" s="46"/>
      <c r="B7" s="46" t="s">
        <v>29</v>
      </c>
      <c r="C7" s="47">
        <f>E8+C11+C19+C30+C37+C42</f>
        <v>40853.471102999996</v>
      </c>
      <c r="D7" s="46">
        <f>D19+D37</f>
        <v>1377.04</v>
      </c>
      <c r="E7" s="46">
        <f>C7-D7</f>
        <v>39476.431102999995</v>
      </c>
    </row>
    <row r="8" spans="1:5" s="37" customFormat="1" ht="27" customHeight="1">
      <c r="A8" s="46" t="s">
        <v>44</v>
      </c>
      <c r="B8" s="46" t="s">
        <v>45</v>
      </c>
      <c r="C8" s="47">
        <v>10</v>
      </c>
      <c r="D8" s="46"/>
      <c r="E8" s="47">
        <v>10</v>
      </c>
    </row>
    <row r="9" spans="1:5" s="37" customFormat="1" ht="27" customHeight="1">
      <c r="A9" s="46" t="s">
        <v>46</v>
      </c>
      <c r="B9" s="46" t="s">
        <v>47</v>
      </c>
      <c r="C9" s="47">
        <v>10</v>
      </c>
      <c r="D9" s="46"/>
      <c r="E9" s="47">
        <v>10</v>
      </c>
    </row>
    <row r="10" spans="1:5" s="37" customFormat="1" ht="27" customHeight="1">
      <c r="A10" s="46" t="s">
        <v>48</v>
      </c>
      <c r="B10" s="46" t="s">
        <v>49</v>
      </c>
      <c r="C10" s="47">
        <f>'[1]单位收入总表'!$C$10</f>
        <v>10</v>
      </c>
      <c r="D10" s="46"/>
      <c r="E10" s="47">
        <f>'[1]单位收入总表'!$C$10</f>
        <v>10</v>
      </c>
    </row>
    <row r="11" spans="1:5" s="37" customFormat="1" ht="27" customHeight="1">
      <c r="A11" s="46" t="s">
        <v>50</v>
      </c>
      <c r="B11" s="46" t="s">
        <v>51</v>
      </c>
      <c r="C11" s="47">
        <f>C12+C14+C16</f>
        <v>3587.0534000000002</v>
      </c>
      <c r="D11" s="46"/>
      <c r="E11" s="47">
        <f>E12+E14+E16</f>
        <v>3587.0534000000002</v>
      </c>
    </row>
    <row r="12" spans="1:5" s="37" customFormat="1" ht="27" customHeight="1">
      <c r="A12" s="46" t="s">
        <v>52</v>
      </c>
      <c r="B12" s="46" t="s">
        <v>53</v>
      </c>
      <c r="C12" s="47">
        <f>'[1]单位收入总表'!$C$17</f>
        <v>142</v>
      </c>
      <c r="D12" s="46"/>
      <c r="E12" s="47">
        <f>'[1]单位收入总表'!$C$17</f>
        <v>142</v>
      </c>
    </row>
    <row r="13" spans="1:5" s="37" customFormat="1" ht="27" customHeight="1">
      <c r="A13" s="46" t="s">
        <v>54</v>
      </c>
      <c r="B13" s="46" t="s">
        <v>55</v>
      </c>
      <c r="C13" s="47">
        <f>'[1]单位收入总表'!$C$17</f>
        <v>142</v>
      </c>
      <c r="D13" s="46"/>
      <c r="E13" s="47">
        <f>'[1]单位收入总表'!$C$17</f>
        <v>142</v>
      </c>
    </row>
    <row r="14" spans="1:5" s="37" customFormat="1" ht="27" customHeight="1">
      <c r="A14" s="46" t="s">
        <v>56</v>
      </c>
      <c r="B14" s="46" t="s">
        <v>57</v>
      </c>
      <c r="C14" s="47">
        <f>C15</f>
        <v>3261.94</v>
      </c>
      <c r="D14" s="46"/>
      <c r="E14" s="47">
        <f>E15</f>
        <v>3261.94</v>
      </c>
    </row>
    <row r="15" spans="1:5" s="37" customFormat="1" ht="27" customHeight="1">
      <c r="A15" s="46" t="s">
        <v>58</v>
      </c>
      <c r="B15" s="46" t="s">
        <v>59</v>
      </c>
      <c r="C15" s="47">
        <f>'[1]单位收入总表'!$C$19+'[3]单位收入总表'!$C$10</f>
        <v>3261.94</v>
      </c>
      <c r="D15" s="46"/>
      <c r="E15" s="47">
        <f>'[1]单位收入总表'!$C$19+'[3]单位收入总表'!$C$10</f>
        <v>3261.94</v>
      </c>
    </row>
    <row r="16" spans="1:5" s="37" customFormat="1" ht="27" customHeight="1">
      <c r="A16" s="46" t="s">
        <v>60</v>
      </c>
      <c r="B16" s="46" t="s">
        <v>61</v>
      </c>
      <c r="C16" s="47">
        <f>C17+C18</f>
        <v>183.1134</v>
      </c>
      <c r="D16" s="46"/>
      <c r="E16" s="47">
        <f>E17+E18</f>
        <v>183.1134</v>
      </c>
    </row>
    <row r="17" spans="1:5" s="37" customFormat="1" ht="27" customHeight="1">
      <c r="A17" s="46" t="s">
        <v>62</v>
      </c>
      <c r="B17" s="46" t="s">
        <v>63</v>
      </c>
      <c r="C17" s="47">
        <f>'[1]单位收入总表'!$C$21</f>
        <v>133.1134</v>
      </c>
      <c r="D17" s="46"/>
      <c r="E17" s="47">
        <f>'[1]单位收入总表'!$C$21</f>
        <v>133.1134</v>
      </c>
    </row>
    <row r="18" spans="1:5" s="32" customFormat="1" ht="27" customHeight="1">
      <c r="A18" s="5" t="s">
        <v>64</v>
      </c>
      <c r="B18" s="48" t="s">
        <v>65</v>
      </c>
      <c r="C18" s="12">
        <v>50</v>
      </c>
      <c r="D18" s="12"/>
      <c r="E18" s="12">
        <v>50</v>
      </c>
    </row>
    <row r="19" spans="1:5" s="37" customFormat="1" ht="27" customHeight="1">
      <c r="A19" s="46" t="s">
        <v>66</v>
      </c>
      <c r="B19" s="46" t="s">
        <v>67</v>
      </c>
      <c r="C19" s="47">
        <f>C20+C24+C26+C28</f>
        <v>36290.817703</v>
      </c>
      <c r="D19" s="46">
        <v>1192.04</v>
      </c>
      <c r="E19" s="46">
        <f aca="true" t="shared" si="0" ref="E19:E21">C19-D19</f>
        <v>35098.777703</v>
      </c>
    </row>
    <row r="20" spans="1:5" s="37" customFormat="1" ht="27" customHeight="1">
      <c r="A20" s="46" t="s">
        <v>52</v>
      </c>
      <c r="B20" s="46" t="s">
        <v>68</v>
      </c>
      <c r="C20" s="47">
        <f>C21+C22+C23</f>
        <v>6422.93</v>
      </c>
      <c r="D20" s="46">
        <v>1192.04</v>
      </c>
      <c r="E20" s="46">
        <f t="shared" si="0"/>
        <v>5230.89</v>
      </c>
    </row>
    <row r="21" spans="1:5" s="37" customFormat="1" ht="27" customHeight="1">
      <c r="A21" s="46" t="s">
        <v>69</v>
      </c>
      <c r="B21" s="46" t="s">
        <v>70</v>
      </c>
      <c r="C21" s="47">
        <f>'[1]单位收入总表'!$C$24+'[2]单位收入总表'!$C$10+'[3]单位收入总表'!$C$15</f>
        <v>1192.0400000000002</v>
      </c>
      <c r="D21" s="46">
        <v>1192.04</v>
      </c>
      <c r="E21" s="46">
        <f t="shared" si="0"/>
        <v>0</v>
      </c>
    </row>
    <row r="22" spans="1:5" s="32" customFormat="1" ht="27" customHeight="1">
      <c r="A22" s="5" t="s">
        <v>71</v>
      </c>
      <c r="B22" s="48" t="s">
        <v>72</v>
      </c>
      <c r="C22" s="12">
        <f>'[2]单位收入总表'!$C$11</f>
        <v>3531.63</v>
      </c>
      <c r="D22" s="12"/>
      <c r="E22" s="12">
        <f>'[2]单位收入总表'!$C$11</f>
        <v>3531.63</v>
      </c>
    </row>
    <row r="23" spans="1:5" s="37" customFormat="1" ht="27" customHeight="1">
      <c r="A23" s="46" t="s">
        <v>73</v>
      </c>
      <c r="B23" s="46" t="s">
        <v>74</v>
      </c>
      <c r="C23" s="47">
        <f>'[1]单位收入总表'!$C$25+'[3]单位收入总表'!$C$16</f>
        <v>1699.26</v>
      </c>
      <c r="D23" s="46"/>
      <c r="E23" s="47">
        <f>'[1]单位收入总表'!$C$25+'[3]单位收入总表'!$C$16</f>
        <v>1699.26</v>
      </c>
    </row>
    <row r="24" spans="1:5" s="32" customFormat="1" ht="27" customHeight="1">
      <c r="A24" s="5" t="s">
        <v>60</v>
      </c>
      <c r="B24" s="48" t="s">
        <v>75</v>
      </c>
      <c r="C24" s="12">
        <v>120</v>
      </c>
      <c r="D24" s="12"/>
      <c r="E24" s="12">
        <v>120</v>
      </c>
    </row>
    <row r="25" spans="1:5" s="32" customFormat="1" ht="27" customHeight="1">
      <c r="A25" s="5" t="s">
        <v>76</v>
      </c>
      <c r="B25" s="48" t="s">
        <v>77</v>
      </c>
      <c r="C25" s="12">
        <v>120</v>
      </c>
      <c r="D25" s="12"/>
      <c r="E25" s="12">
        <v>120</v>
      </c>
    </row>
    <row r="26" spans="1:5" s="37" customFormat="1" ht="27" customHeight="1">
      <c r="A26" s="46" t="s">
        <v>78</v>
      </c>
      <c r="B26" s="46" t="s">
        <v>79</v>
      </c>
      <c r="C26" s="47">
        <f>C27</f>
        <v>24403.67</v>
      </c>
      <c r="D26" s="46"/>
      <c r="E26" s="47">
        <f>E27</f>
        <v>24403.67</v>
      </c>
    </row>
    <row r="27" spans="1:5" s="37" customFormat="1" ht="27" customHeight="1">
      <c r="A27" s="46" t="s">
        <v>80</v>
      </c>
      <c r="B27" s="46" t="s">
        <v>81</v>
      </c>
      <c r="C27" s="47">
        <f>'[1]单位收入总表'!$C$27+'[3]单位收入总表'!$C$20</f>
        <v>24403.67</v>
      </c>
      <c r="D27" s="46"/>
      <c r="E27" s="47">
        <f>'[1]单位收入总表'!$C$27+'[3]单位收入总表'!$C$20</f>
        <v>24403.67</v>
      </c>
    </row>
    <row r="28" spans="1:5" s="37" customFormat="1" ht="27" customHeight="1">
      <c r="A28" s="46" t="s">
        <v>82</v>
      </c>
      <c r="B28" s="46" t="s">
        <v>83</v>
      </c>
      <c r="C28" s="47">
        <f>'[1]单位收入总表'!$C$29</f>
        <v>5344.217703</v>
      </c>
      <c r="D28" s="46"/>
      <c r="E28" s="47">
        <f>'[1]单位收入总表'!$C$29</f>
        <v>5344.217703</v>
      </c>
    </row>
    <row r="29" spans="1:5" s="37" customFormat="1" ht="27" customHeight="1">
      <c r="A29" s="46" t="s">
        <v>84</v>
      </c>
      <c r="B29" s="46" t="s">
        <v>85</v>
      </c>
      <c r="C29" s="47">
        <f>'[1]单位收入总表'!$C$29</f>
        <v>5344.217703</v>
      </c>
      <c r="D29" s="46"/>
      <c r="E29" s="47">
        <f>'[1]单位收入总表'!$C$29</f>
        <v>5344.217703</v>
      </c>
    </row>
    <row r="30" spans="1:5" s="37" customFormat="1" ht="27" customHeight="1">
      <c r="A30" s="46" t="s">
        <v>86</v>
      </c>
      <c r="B30" s="46" t="s">
        <v>87</v>
      </c>
      <c r="C30" s="47">
        <f>C31+C35</f>
        <v>401.6</v>
      </c>
      <c r="D30" s="46"/>
      <c r="E30" s="47">
        <f>E31+E35</f>
        <v>401.6</v>
      </c>
    </row>
    <row r="31" spans="1:5" s="37" customFormat="1" ht="27" customHeight="1">
      <c r="A31" s="46" t="s">
        <v>52</v>
      </c>
      <c r="B31" s="46" t="s">
        <v>88</v>
      </c>
      <c r="C31" s="47">
        <f>C32+C33+C34</f>
        <v>395.6</v>
      </c>
      <c r="D31" s="46"/>
      <c r="E31" s="47">
        <f>E32+E33+E34</f>
        <v>395.6</v>
      </c>
    </row>
    <row r="32" spans="1:5" s="37" customFormat="1" ht="27" customHeight="1">
      <c r="A32" s="46" t="s">
        <v>89</v>
      </c>
      <c r="B32" s="46" t="s">
        <v>90</v>
      </c>
      <c r="C32" s="47">
        <f>'[1]单位收入总表'!$C$32</f>
        <v>13</v>
      </c>
      <c r="D32" s="46"/>
      <c r="E32" s="47">
        <f>'[1]单位收入总表'!$C$32</f>
        <v>13</v>
      </c>
    </row>
    <row r="33" spans="1:5" s="37" customFormat="1" ht="27" customHeight="1">
      <c r="A33" s="46" t="s">
        <v>91</v>
      </c>
      <c r="B33" s="46" t="s">
        <v>92</v>
      </c>
      <c r="C33" s="47">
        <f>'[1]单位收入总表'!$C$33</f>
        <v>236</v>
      </c>
      <c r="D33" s="46"/>
      <c r="E33" s="47">
        <f>'[1]单位收入总表'!$C$33</f>
        <v>236</v>
      </c>
    </row>
    <row r="34" spans="1:5" s="37" customFormat="1" ht="27" customHeight="1">
      <c r="A34" s="46" t="s">
        <v>93</v>
      </c>
      <c r="B34" s="46" t="s">
        <v>94</v>
      </c>
      <c r="C34" s="47">
        <f>'[1]单位收入总表'!$C$34</f>
        <v>146.6</v>
      </c>
      <c r="D34" s="46"/>
      <c r="E34" s="47">
        <f>'[1]单位收入总表'!$C$34</f>
        <v>146.6</v>
      </c>
    </row>
    <row r="35" spans="1:5" s="37" customFormat="1" ht="27" customHeight="1">
      <c r="A35" s="46" t="s">
        <v>95</v>
      </c>
      <c r="B35" s="46" t="s">
        <v>96</v>
      </c>
      <c r="C35" s="47">
        <v>6</v>
      </c>
      <c r="D35" s="46"/>
      <c r="E35" s="47">
        <v>6</v>
      </c>
    </row>
    <row r="36" spans="1:5" s="37" customFormat="1" ht="27" customHeight="1">
      <c r="A36" s="46" t="s">
        <v>97</v>
      </c>
      <c r="B36" s="46" t="s">
        <v>98</v>
      </c>
      <c r="C36" s="47">
        <f>'[1]单位收入总表'!$C$36</f>
        <v>6</v>
      </c>
      <c r="D36" s="46"/>
      <c r="E36" s="47">
        <f>'[1]单位收入总表'!$C$36</f>
        <v>6</v>
      </c>
    </row>
    <row r="37" spans="1:5" s="37" customFormat="1" ht="27" customHeight="1">
      <c r="A37" s="46" t="s">
        <v>99</v>
      </c>
      <c r="B37" s="46" t="s">
        <v>100</v>
      </c>
      <c r="C37" s="47">
        <f>C38+C40</f>
        <v>314</v>
      </c>
      <c r="D37" s="8">
        <v>185</v>
      </c>
      <c r="E37" s="46">
        <f>C37-D37</f>
        <v>129</v>
      </c>
    </row>
    <row r="38" spans="1:5" s="37" customFormat="1" ht="27" customHeight="1">
      <c r="A38" s="46" t="s">
        <v>52</v>
      </c>
      <c r="B38" s="46" t="s">
        <v>101</v>
      </c>
      <c r="C38" s="47">
        <f>'[1]单位收入总表'!$C$39</f>
        <v>129</v>
      </c>
      <c r="D38" s="46"/>
      <c r="E38" s="46">
        <v>129</v>
      </c>
    </row>
    <row r="39" spans="1:5" s="37" customFormat="1" ht="27" customHeight="1">
      <c r="A39" s="46" t="s">
        <v>102</v>
      </c>
      <c r="B39" s="46" t="s">
        <v>103</v>
      </c>
      <c r="C39" s="47">
        <v>129</v>
      </c>
      <c r="D39" s="46"/>
      <c r="E39" s="46">
        <v>129</v>
      </c>
    </row>
    <row r="40" spans="1:5" s="32" customFormat="1" ht="27" customHeight="1">
      <c r="A40" s="5" t="s">
        <v>56</v>
      </c>
      <c r="B40" s="48" t="s">
        <v>104</v>
      </c>
      <c r="C40" s="12">
        <f>C41</f>
        <v>185</v>
      </c>
      <c r="D40" s="8">
        <v>185</v>
      </c>
      <c r="E40" s="12">
        <v>0</v>
      </c>
    </row>
    <row r="41" spans="1:5" s="32" customFormat="1" ht="27" customHeight="1">
      <c r="A41" s="5" t="s">
        <v>105</v>
      </c>
      <c r="B41" s="48" t="s">
        <v>106</v>
      </c>
      <c r="C41" s="12">
        <f>'[2]单位收入总表'!$C$14+'[3]单位收入总表'!$C$23</f>
        <v>185</v>
      </c>
      <c r="D41" s="8">
        <v>185</v>
      </c>
      <c r="E41" s="12">
        <v>0</v>
      </c>
    </row>
    <row r="42" spans="1:5" s="37" customFormat="1" ht="27" customHeight="1">
      <c r="A42" s="46" t="s">
        <v>107</v>
      </c>
      <c r="B42" s="46" t="s">
        <v>108</v>
      </c>
      <c r="C42" s="47">
        <v>250</v>
      </c>
      <c r="D42" s="46"/>
      <c r="E42" s="46">
        <v>250</v>
      </c>
    </row>
    <row r="43" spans="1:5" s="37" customFormat="1" ht="27" customHeight="1">
      <c r="A43" s="46" t="s">
        <v>82</v>
      </c>
      <c r="B43" s="46" t="s">
        <v>109</v>
      </c>
      <c r="C43" s="47">
        <v>250</v>
      </c>
      <c r="D43" s="46"/>
      <c r="E43" s="46">
        <v>250</v>
      </c>
    </row>
    <row r="44" spans="1:5" s="37" customFormat="1" ht="27" customHeight="1">
      <c r="A44" s="46" t="s">
        <v>110</v>
      </c>
      <c r="B44" s="46" t="s">
        <v>111</v>
      </c>
      <c r="C44" s="47">
        <v>250</v>
      </c>
      <c r="D44" s="46"/>
      <c r="E44" s="46">
        <v>250</v>
      </c>
    </row>
    <row r="45" spans="1:5" s="37" customFormat="1" ht="21" customHeight="1">
      <c r="A45" s="49"/>
      <c r="B45" s="49"/>
      <c r="C45" s="49"/>
      <c r="D45" s="49"/>
      <c r="E45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4">
      <selection activeCell="D19" sqref="D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7" width="9.140625" style="1" customWidth="1"/>
  </cols>
  <sheetData>
    <row r="1" spans="1:5" s="1" customFormat="1" ht="21" customHeight="1">
      <c r="A1" s="15"/>
      <c r="B1" s="15"/>
      <c r="C1" s="15"/>
      <c r="D1" s="15"/>
      <c r="E1" s="15"/>
    </row>
    <row r="2" spans="1:5" s="1" customFormat="1" ht="29.25" customHeight="1">
      <c r="A2" s="17" t="s">
        <v>134</v>
      </c>
      <c r="B2" s="17"/>
      <c r="C2" s="17"/>
      <c r="D2" s="17"/>
      <c r="E2" s="17"/>
    </row>
    <row r="3" spans="1:5" s="1" customFormat="1" ht="21" customHeight="1">
      <c r="A3" s="22" t="s">
        <v>26</v>
      </c>
      <c r="B3" s="20"/>
      <c r="C3" s="20"/>
      <c r="D3" s="20"/>
      <c r="E3" s="16" t="s">
        <v>2</v>
      </c>
    </row>
    <row r="4" spans="1:5" s="1" customFormat="1" ht="17.25" customHeight="1">
      <c r="A4" s="4" t="s">
        <v>135</v>
      </c>
      <c r="B4" s="4"/>
      <c r="C4" s="4" t="s">
        <v>136</v>
      </c>
      <c r="D4" s="4"/>
      <c r="E4" s="4"/>
    </row>
    <row r="5" spans="1:5" s="1" customFormat="1" ht="21" customHeight="1">
      <c r="A5" s="4" t="s">
        <v>117</v>
      </c>
      <c r="B5" s="10" t="s">
        <v>118</v>
      </c>
      <c r="C5" s="33" t="s">
        <v>29</v>
      </c>
      <c r="D5" s="33" t="s">
        <v>137</v>
      </c>
      <c r="E5" s="33" t="s">
        <v>138</v>
      </c>
    </row>
    <row r="6" spans="1:5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</row>
    <row r="7" spans="1:6" s="32" customFormat="1" ht="27" customHeight="1">
      <c r="A7" s="5"/>
      <c r="B7" s="5" t="s">
        <v>29</v>
      </c>
      <c r="C7" s="12">
        <f>C8+C18+C30</f>
        <v>1377.04</v>
      </c>
      <c r="D7" s="12">
        <f>D8+D30</f>
        <v>1127.5</v>
      </c>
      <c r="E7" s="12">
        <f>E18</f>
        <v>249.54</v>
      </c>
      <c r="F7" s="36"/>
    </row>
    <row r="8" spans="1:5" s="32" customFormat="1" ht="27" customHeight="1">
      <c r="A8" s="5" t="s">
        <v>139</v>
      </c>
      <c r="B8" s="5" t="s">
        <v>140</v>
      </c>
      <c r="C8" s="12">
        <v>1127.02</v>
      </c>
      <c r="D8" s="12">
        <v>1127.02</v>
      </c>
      <c r="E8" s="12"/>
    </row>
    <row r="9" spans="1:5" s="32" customFormat="1" ht="27" customHeight="1">
      <c r="A9" s="5" t="s">
        <v>141</v>
      </c>
      <c r="B9" s="5" t="s">
        <v>142</v>
      </c>
      <c r="C9" s="12">
        <v>143</v>
      </c>
      <c r="D9" s="12">
        <v>143</v>
      </c>
      <c r="E9" s="12"/>
    </row>
    <row r="10" spans="1:5" s="32" customFormat="1" ht="27" customHeight="1">
      <c r="A10" s="5" t="s">
        <v>143</v>
      </c>
      <c r="B10" s="5" t="s">
        <v>144</v>
      </c>
      <c r="C10" s="12">
        <v>23</v>
      </c>
      <c r="D10" s="12">
        <v>23</v>
      </c>
      <c r="E10" s="12"/>
    </row>
    <row r="11" spans="1:5" s="32" customFormat="1" ht="27" customHeight="1">
      <c r="A11" s="5" t="s">
        <v>145</v>
      </c>
      <c r="B11" s="5" t="s">
        <v>146</v>
      </c>
      <c r="C11" s="12">
        <f>'[2]一般公共预算基本支出表'!$C$11+'[3]一般公共预算基本支出表'!$C$10</f>
        <v>669.3</v>
      </c>
      <c r="D11" s="12">
        <f>'[2]一般公共预算基本支出表'!$C$11+'[3]一般公共预算基本支出表'!$C$10</f>
        <v>669.3</v>
      </c>
      <c r="E11" s="12"/>
    </row>
    <row r="12" spans="1:5" s="32" customFormat="1" ht="27" customHeight="1">
      <c r="A12" s="5" t="s">
        <v>147</v>
      </c>
      <c r="B12" s="5" t="s">
        <v>148</v>
      </c>
      <c r="C12" s="12">
        <f>'[2]一般公共预算基本支出表'!$C$12+'[3]一般公共预算基本支出表'!$C$11</f>
        <v>57.5</v>
      </c>
      <c r="D12" s="12">
        <f>'[2]一般公共预算基本支出表'!$C$12+'[3]一般公共预算基本支出表'!$C$11</f>
        <v>57.5</v>
      </c>
      <c r="E12" s="12"/>
    </row>
    <row r="13" spans="1:5" s="32" customFormat="1" ht="27" customHeight="1">
      <c r="A13" s="5" t="s">
        <v>149</v>
      </c>
      <c r="B13" s="5" t="s">
        <v>150</v>
      </c>
      <c r="C13" s="12">
        <f>'[2]一般公共预算基本支出表'!$C$13+'[3]一般公共预算基本支出表'!$C$12</f>
        <v>27.2</v>
      </c>
      <c r="D13" s="12">
        <f>'[2]一般公共预算基本支出表'!$C$13+'[3]一般公共预算基本支出表'!$C$12</f>
        <v>27.2</v>
      </c>
      <c r="E13" s="12"/>
    </row>
    <row r="14" spans="1:5" s="32" customFormat="1" ht="27" customHeight="1">
      <c r="A14" s="5" t="s">
        <v>151</v>
      </c>
      <c r="B14" s="5" t="s">
        <v>152</v>
      </c>
      <c r="C14" s="12">
        <v>15.2</v>
      </c>
      <c r="D14" s="12">
        <v>15.2</v>
      </c>
      <c r="E14" s="12"/>
    </row>
    <row r="15" spans="1:5" s="32" customFormat="1" ht="27" customHeight="1">
      <c r="A15" s="5" t="s">
        <v>153</v>
      </c>
      <c r="B15" s="5" t="s">
        <v>154</v>
      </c>
      <c r="C15" s="12">
        <v>0.3</v>
      </c>
      <c r="D15" s="12">
        <v>0.3</v>
      </c>
      <c r="E15" s="12"/>
    </row>
    <row r="16" spans="1:5" s="32" customFormat="1" ht="27" customHeight="1">
      <c r="A16" s="5" t="s">
        <v>155</v>
      </c>
      <c r="B16" s="5" t="s">
        <v>156</v>
      </c>
      <c r="C16" s="12">
        <f>'[2]一般公共预算基本支出表'!$C$16+'[3]一般公共预算基本支出表'!$C$13</f>
        <v>185</v>
      </c>
      <c r="D16" s="12">
        <f>'[2]一般公共预算基本支出表'!$C$16+'[3]一般公共预算基本支出表'!$C$13</f>
        <v>185</v>
      </c>
      <c r="E16" s="12"/>
    </row>
    <row r="17" spans="1:5" s="32" customFormat="1" ht="27" customHeight="1">
      <c r="A17" s="5" t="s">
        <v>157</v>
      </c>
      <c r="B17" s="5" t="s">
        <v>158</v>
      </c>
      <c r="C17" s="12">
        <f>'[2]一般公共预算基本支出表'!$C$17+'[3]一般公共预算基本支出表'!$C$14</f>
        <v>6.52</v>
      </c>
      <c r="D17" s="12">
        <f>'[2]一般公共预算基本支出表'!$C$17+'[3]一般公共预算基本支出表'!$C$14</f>
        <v>6.52</v>
      </c>
      <c r="E17" s="12"/>
    </row>
    <row r="18" spans="1:5" s="32" customFormat="1" ht="27" customHeight="1">
      <c r="A18" s="5" t="s">
        <v>159</v>
      </c>
      <c r="B18" s="5" t="s">
        <v>160</v>
      </c>
      <c r="C18" s="12">
        <v>249.54</v>
      </c>
      <c r="D18" s="12"/>
      <c r="E18" s="12">
        <v>249.54</v>
      </c>
    </row>
    <row r="19" spans="1:5" s="32" customFormat="1" ht="27" customHeight="1">
      <c r="A19" s="5" t="s">
        <v>161</v>
      </c>
      <c r="B19" s="5" t="s">
        <v>162</v>
      </c>
      <c r="C19" s="12">
        <f>'[1]一般公共预算基本支出表'!$C$9+'[2]一般公共预算基本支出表'!$C$19+'[3]一般公共预算基本支出表'!$C$16</f>
        <v>60.9</v>
      </c>
      <c r="D19" s="12"/>
      <c r="E19" s="12">
        <f>'[1]一般公共预算基本支出表'!$C$9+'[2]一般公共预算基本支出表'!$C$19+'[3]一般公共预算基本支出表'!$C$16</f>
        <v>60.9</v>
      </c>
    </row>
    <row r="20" spans="1:5" s="32" customFormat="1" ht="27" customHeight="1">
      <c r="A20" s="5" t="s">
        <v>163</v>
      </c>
      <c r="B20" s="5" t="s">
        <v>164</v>
      </c>
      <c r="C20" s="12">
        <v>2</v>
      </c>
      <c r="D20" s="12"/>
      <c r="E20" s="12">
        <v>2</v>
      </c>
    </row>
    <row r="21" spans="1:5" s="32" customFormat="1" ht="27" customHeight="1">
      <c r="A21" s="5" t="s">
        <v>165</v>
      </c>
      <c r="B21" s="5" t="s">
        <v>166</v>
      </c>
      <c r="C21" s="12">
        <v>6</v>
      </c>
      <c r="D21" s="12"/>
      <c r="E21" s="12">
        <v>6</v>
      </c>
    </row>
    <row r="22" spans="1:5" s="32" customFormat="1" ht="27" customHeight="1">
      <c r="A22" s="5" t="s">
        <v>167</v>
      </c>
      <c r="B22" s="5" t="s">
        <v>168</v>
      </c>
      <c r="C22" s="12">
        <v>8</v>
      </c>
      <c r="D22" s="12"/>
      <c r="E22" s="12">
        <v>8</v>
      </c>
    </row>
    <row r="23" spans="1:5" s="32" customFormat="1" ht="27" customHeight="1">
      <c r="A23" s="5" t="s">
        <v>169</v>
      </c>
      <c r="B23" s="5" t="s">
        <v>170</v>
      </c>
      <c r="C23" s="12">
        <v>3</v>
      </c>
      <c r="D23" s="12"/>
      <c r="E23" s="12">
        <v>3</v>
      </c>
    </row>
    <row r="24" spans="1:5" s="32" customFormat="1" ht="27" customHeight="1">
      <c r="A24" s="5" t="s">
        <v>171</v>
      </c>
      <c r="B24" s="5" t="s">
        <v>172</v>
      </c>
      <c r="C24" s="12">
        <v>15</v>
      </c>
      <c r="D24" s="12"/>
      <c r="E24" s="12">
        <v>15</v>
      </c>
    </row>
    <row r="25" spans="1:5" s="32" customFormat="1" ht="27" customHeight="1">
      <c r="A25" s="5" t="s">
        <v>173</v>
      </c>
      <c r="B25" s="5" t="s">
        <v>174</v>
      </c>
      <c r="C25" s="12">
        <f>'[1]一般公共预算基本支出表'!$C$10+'[2]一般公共预算基本支出表'!$C$25</f>
        <v>5</v>
      </c>
      <c r="D25" s="12"/>
      <c r="E25" s="12">
        <f>'[1]一般公共预算基本支出表'!$C$10+'[2]一般公共预算基本支出表'!$C$25</f>
        <v>5</v>
      </c>
    </row>
    <row r="26" spans="1:5" s="32" customFormat="1" ht="27" customHeight="1">
      <c r="A26" s="5" t="s">
        <v>175</v>
      </c>
      <c r="B26" s="5" t="s">
        <v>176</v>
      </c>
      <c r="C26" s="12">
        <v>101</v>
      </c>
      <c r="D26" s="12"/>
      <c r="E26" s="12">
        <v>101</v>
      </c>
    </row>
    <row r="27" spans="1:5" s="32" customFormat="1" ht="27" customHeight="1">
      <c r="A27" s="5" t="s">
        <v>177</v>
      </c>
      <c r="B27" s="5" t="s">
        <v>178</v>
      </c>
      <c r="C27" s="12">
        <f>'[2]一般公共预算基本支出表'!$C$27+'[3]一般公共预算基本支出表'!$C$17</f>
        <v>13.05</v>
      </c>
      <c r="D27" s="12"/>
      <c r="E27" s="12">
        <f>'[2]一般公共预算基本支出表'!$C$27+'[3]一般公共预算基本支出表'!$C$17</f>
        <v>13.05</v>
      </c>
    </row>
    <row r="28" spans="1:5" s="32" customFormat="1" ht="27" customHeight="1">
      <c r="A28" s="5" t="s">
        <v>179</v>
      </c>
      <c r="B28" s="5" t="s">
        <v>180</v>
      </c>
      <c r="C28" s="12">
        <f>'[1]一般公共预算基本支出表'!$C$11+'[2]一般公共预算基本支出表'!$C$28</f>
        <v>25</v>
      </c>
      <c r="D28" s="12"/>
      <c r="E28" s="12">
        <f>'[1]一般公共预算基本支出表'!$C$11+'[2]一般公共预算基本支出表'!$C$28</f>
        <v>25</v>
      </c>
    </row>
    <row r="29" spans="1:5" s="32" customFormat="1" ht="27" customHeight="1">
      <c r="A29" s="5" t="s">
        <v>181</v>
      </c>
      <c r="B29" s="5" t="s">
        <v>182</v>
      </c>
      <c r="C29" s="12">
        <f>'[2]一般公共预算基本支出表'!$C$29+'[3]一般公共预算基本支出表'!$C$18</f>
        <v>10.59</v>
      </c>
      <c r="D29" s="12"/>
      <c r="E29" s="12">
        <f>'[2]一般公共预算基本支出表'!$C$29+'[3]一般公共预算基本支出表'!$C$18</f>
        <v>10.59</v>
      </c>
    </row>
    <row r="30" spans="1:5" s="32" customFormat="1" ht="27" customHeight="1">
      <c r="A30" s="5" t="s">
        <v>183</v>
      </c>
      <c r="B30" s="5" t="s">
        <v>184</v>
      </c>
      <c r="C30" s="12">
        <v>0.48</v>
      </c>
      <c r="D30" s="12">
        <v>0.48</v>
      </c>
      <c r="E30" s="12"/>
    </row>
    <row r="31" spans="1:5" s="32" customFormat="1" ht="27" customHeight="1">
      <c r="A31" s="5" t="s">
        <v>185</v>
      </c>
      <c r="B31" s="5" t="s">
        <v>186</v>
      </c>
      <c r="C31" s="12">
        <v>0.48</v>
      </c>
      <c r="D31" s="12">
        <v>0.48</v>
      </c>
      <c r="E3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7" t="s">
        <v>187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113</v>
      </c>
      <c r="B3" s="19"/>
      <c r="C3" s="19"/>
      <c r="D3" s="19"/>
      <c r="E3" s="24"/>
      <c r="F3" s="24"/>
      <c r="G3" s="16" t="s">
        <v>2</v>
      </c>
    </row>
    <row r="4" spans="1:7" s="1" customFormat="1" ht="31.5" customHeight="1">
      <c r="A4" s="4" t="s">
        <v>188</v>
      </c>
      <c r="B4" s="4" t="s">
        <v>189</v>
      </c>
      <c r="C4" s="4" t="s">
        <v>29</v>
      </c>
      <c r="D4" s="25" t="s">
        <v>190</v>
      </c>
      <c r="E4" s="25" t="s">
        <v>191</v>
      </c>
      <c r="F4" s="25" t="s">
        <v>192</v>
      </c>
      <c r="G4" s="25" t="s">
        <v>193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 t="s">
        <v>29</v>
      </c>
      <c r="C7" s="12">
        <v>9</v>
      </c>
      <c r="D7" s="12"/>
      <c r="E7" s="30">
        <v>9</v>
      </c>
      <c r="F7" s="12"/>
      <c r="G7" s="12"/>
    </row>
    <row r="8" spans="1:7" s="1" customFormat="1" ht="33" customHeight="1">
      <c r="A8" s="29" t="s">
        <v>194</v>
      </c>
      <c r="B8" s="29" t="s">
        <v>195</v>
      </c>
      <c r="C8" s="12">
        <v>9</v>
      </c>
      <c r="D8" s="12"/>
      <c r="E8" s="31">
        <v>9</v>
      </c>
      <c r="F8" s="12"/>
      <c r="G8" s="1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1" t="s">
        <v>196</v>
      </c>
      <c r="E1" s="20"/>
      <c r="F1" s="15"/>
      <c r="G1" s="15"/>
    </row>
    <row r="2" spans="1:7" s="1" customFormat="1" ht="29.25" customHeight="1">
      <c r="A2" s="17" t="s">
        <v>197</v>
      </c>
      <c r="B2" s="17"/>
      <c r="C2" s="17"/>
      <c r="D2" s="17"/>
      <c r="E2" s="17"/>
      <c r="F2" s="18"/>
      <c r="G2" s="18"/>
    </row>
    <row r="3" spans="1:7" s="1" customFormat="1" ht="21" customHeight="1">
      <c r="A3" s="22" t="s">
        <v>198</v>
      </c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114</v>
      </c>
      <c r="B4" s="4"/>
      <c r="C4" s="4" t="s">
        <v>133</v>
      </c>
      <c r="D4" s="4"/>
      <c r="E4" s="4"/>
      <c r="F4" s="15"/>
      <c r="G4" s="15"/>
    </row>
    <row r="5" spans="1:7" s="1" customFormat="1" ht="21" customHeight="1">
      <c r="A5" s="4" t="s">
        <v>117</v>
      </c>
      <c r="B5" s="4" t="s">
        <v>118</v>
      </c>
      <c r="C5" s="4" t="s">
        <v>29</v>
      </c>
      <c r="D5" s="4" t="s">
        <v>115</v>
      </c>
      <c r="E5" s="4" t="s">
        <v>116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3"/>
    </row>
    <row r="7" spans="1:7" s="1" customFormat="1" ht="27" customHeight="1">
      <c r="A7" s="5"/>
      <c r="B7" s="5" t="s">
        <v>29</v>
      </c>
      <c r="C7" s="8"/>
      <c r="D7" s="8"/>
      <c r="E7" s="8"/>
      <c r="F7" s="15"/>
      <c r="G7" s="15"/>
    </row>
    <row r="8" spans="1:7" s="1" customFormat="1" ht="27" customHeight="1">
      <c r="A8" s="5"/>
      <c r="B8" s="5"/>
      <c r="C8" s="8"/>
      <c r="D8" s="8"/>
      <c r="E8" s="8"/>
      <c r="F8" s="15"/>
      <c r="G8" s="15"/>
    </row>
    <row r="9" spans="1:7" s="1" customFormat="1" ht="27" customHeight="1">
      <c r="A9" s="5"/>
      <c r="B9" s="5"/>
      <c r="C9" s="8"/>
      <c r="D9" s="8"/>
      <c r="E9" s="8"/>
      <c r="F9" s="15"/>
      <c r="G9" s="15"/>
    </row>
    <row r="10" spans="1:5" s="1" customFormat="1" ht="21" customHeight="1">
      <c r="A10" s="3"/>
      <c r="B10" s="3"/>
      <c r="C10" s="3"/>
      <c r="D10" s="3"/>
      <c r="E10" s="3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199</v>
      </c>
      <c r="D1" s="16"/>
      <c r="E1" s="16"/>
      <c r="F1" s="15"/>
      <c r="G1" s="15"/>
    </row>
    <row r="2" spans="1:7" s="1" customFormat="1" ht="29.25" customHeight="1">
      <c r="A2" s="17" t="s">
        <v>200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114</v>
      </c>
      <c r="B4" s="4"/>
      <c r="C4" s="4" t="s">
        <v>133</v>
      </c>
      <c r="D4" s="4"/>
      <c r="E4" s="4"/>
      <c r="F4" s="15"/>
      <c r="G4" s="15"/>
    </row>
    <row r="5" spans="1:7" s="1" customFormat="1" ht="28.5" customHeight="1">
      <c r="A5" s="4" t="s">
        <v>117</v>
      </c>
      <c r="B5" s="4" t="s">
        <v>118</v>
      </c>
      <c r="C5" s="4" t="s">
        <v>29</v>
      </c>
      <c r="D5" s="4" t="s">
        <v>115</v>
      </c>
      <c r="E5" s="4" t="s">
        <v>116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3"/>
    </row>
    <row r="7" spans="1:7" s="1" customFormat="1" ht="27" customHeight="1">
      <c r="A7" s="5"/>
      <c r="B7" s="5"/>
      <c r="C7" s="8"/>
      <c r="D7" s="8"/>
      <c r="E7" s="8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2022-04-27T06:39:04Z</cp:lastPrinted>
  <dcterms:created xsi:type="dcterms:W3CDTF">2022-04-09T16:51:09Z</dcterms:created>
  <dcterms:modified xsi:type="dcterms:W3CDTF">2023-05-09T02:25:26Z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B18F1D0B2C4E49CAA8AD2499540A822D</vt:lpwstr>
  </property>
</Properties>
</file>